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" state="visible" r:id="rId4"/>
    <sheet sheetId="2" name="Contrôle CCNT" state="visible" r:id="rId5"/>
    <sheet sheetId="3" name="Horaires" state="visible" r:id="rId6"/>
    <sheet sheetId="4" name="Paramètres" state="visible" r:id="rId7"/>
    <sheet sheetId="5" name="Notes" state="visible" r:id="rId8"/>
  </sheets>
  <calcPr calcId="171027"/>
</workbook>
</file>

<file path=xl/sharedStrings.xml><?xml version="1.0" encoding="utf-8"?>
<sst xmlns="http://schemas.openxmlformats.org/spreadsheetml/2006/main" count="179" uniqueCount="89">
  <si>
    <t>Planning de cuisine : Décembre 2026</t>
  </si>
  <si>
    <t>Cellule = heures travaillées ; R = repos ; F = établissement fermé. Les totaux et contrôles sont des formules (onglet Contrôle CCNT).</t>
  </si>
  <si>
    <t>Semaine →</t>
  </si>
  <si>
    <t>Jours travaillés</t>
  </si>
  <si>
    <t>Heures du mois</t>
  </si>
  <si>
    <t>Base</t>
  </si>
  <si>
    <t>Solde</t>
  </si>
  <si>
    <t>M</t>
  </si>
  <si>
    <t>J</t>
  </si>
  <si>
    <t>V</t>
  </si>
  <si>
    <t>S</t>
  </si>
  <si>
    <t>D</t>
  </si>
  <si>
    <t>L</t>
  </si>
  <si>
    <t>Chef de cuisine</t>
  </si>
  <si>
    <t>R</t>
  </si>
  <si>
    <t>F</t>
  </si>
  <si>
    <t>Second de cuisine</t>
  </si>
  <si>
    <t>Commis</t>
  </si>
  <si>
    <t>Plongeur</t>
  </si>
  <si>
    <t>Présents en cuisine</t>
  </si>
  <si>
    <t>Légende</t>
  </si>
  <si>
    <t>9</t>
  </si>
  <si>
    <t>jour travaillé (heures nettes)</t>
  </si>
  <si>
    <t>repos</t>
  </si>
  <si>
    <t>établissement fermé (compte comme repos)</t>
  </si>
  <si>
    <t>Contrôle CCNT : Décembre 2026</t>
  </si>
  <si>
    <t>1. Heures du mois, repos consécutifs</t>
  </si>
  <si>
    <t>Fonction</t>
  </si>
  <si>
    <t>Base mensuelle</t>
  </si>
  <si>
    <t>Plus longue série de repos (jours)</t>
  </si>
  <si>
    <t>Minimum exigé</t>
  </si>
  <si>
    <t>Repos consécutifs</t>
  </si>
  <si>
    <t>Plus longue série de travail (jours)</t>
  </si>
  <si>
    <t>Le solde du mois varie avec le nombre de jours et les semaines à cheval sur deux mois ; il se compense sur l'année (chaque semaine complète reste à 45 h).</t>
  </si>
  <si>
    <t>2. Heures par semaine (lundi au dimanche)</t>
  </si>
  <si>
    <t>Semaine 1 (partielle)</t>
  </si>
  <si>
    <t>Semaine 2</t>
  </si>
  <si>
    <t>Semaine 3</t>
  </si>
  <si>
    <t>Semaine 4</t>
  </si>
  <si>
    <t>Semaine 5 (partielle)</t>
  </si>
  <si>
    <t>Plafond hebdomadaire</t>
  </si>
  <si>
    <t>—</t>
  </si>
  <si>
    <t>Statut</t>
  </si>
  <si>
    <t>Partielle</t>
  </si>
  <si>
    <t>3. Jours de repos par semaine (repos + fermeture)</t>
  </si>
  <si>
    <t>Exigé</t>
  </si>
  <si>
    <t>Calculs intermédiaires : séries de jours consécutifs (repos puis travail)</t>
  </si>
  <si>
    <t>Chef de cuisine (repos)</t>
  </si>
  <si>
    <t>Second de cuisine (repos)</t>
  </si>
  <si>
    <t>Commis (repos)</t>
  </si>
  <si>
    <t>Plongeur (repos)</t>
  </si>
  <si>
    <t>Chef de cuisine (travail)</t>
  </si>
  <si>
    <t>Second de cuisine (travail)</t>
  </si>
  <si>
    <t>Commis (travail)</t>
  </si>
  <si>
    <t>Plongeur (travail)</t>
  </si>
  <si>
    <t>Horaires de service (service coupé midi / soir)</t>
  </si>
  <si>
    <t>Midi : début</t>
  </si>
  <si>
    <t>Midi : fin</t>
  </si>
  <si>
    <t>Soir : début</t>
  </si>
  <si>
    <t>Soir : fin</t>
  </si>
  <si>
    <t>Heures nettes</t>
  </si>
  <si>
    <t>Repos quotidien (h)</t>
  </si>
  <si>
    <t>≥ 11 h</t>
  </si>
  <si>
    <t>Paramètres du planning (cellules jaunes modifiables)</t>
  </si>
  <si>
    <t>Base mensuelle (heures)</t>
  </si>
  <si>
    <t>Contrat sur base mensuelle</t>
  </si>
  <si>
    <t>Base hebdomadaire (heures)</t>
  </si>
  <si>
    <t>Contrat sur base hebdomadaire : plafond d'une semaine complète</t>
  </si>
  <si>
    <t>Jours de repos par semaine</t>
  </si>
  <si>
    <t>Le jour de fermeture compte comme jour de repos</t>
  </si>
  <si>
    <t>Jours de repos consécutifs minimum par mois</t>
  </si>
  <si>
    <t>Au moins une série de ce nombre de jours dans le mois</t>
  </si>
  <si>
    <t>Heures nettes par jour travaillé</t>
  </si>
  <si>
    <t>Service coupé midi / soir, voir l'onglet Horaires</t>
  </si>
  <si>
    <t>Jour de fermeture</t>
  </si>
  <si>
    <t>Lundi</t>
  </si>
  <si>
    <t>Établissement fermé ce jour-là</t>
  </si>
  <si>
    <t>Mois</t>
  </si>
  <si>
    <t>Décembre 2026</t>
  </si>
  <si>
    <t>Règles appliquées</t>
  </si>
  <si>
    <t>• Base 192 h par mois ou 45 h par semaine ; 9 h nettes par jour travaillé (5 jours par semaine = 45 h).</t>
  </si>
  <si>
    <t>• 2 jours de repos par semaine (le jour de fermeture compte) ; au moins 2 jours de repos consécutifs dans le mois (série repos + fermeture).</t>
  </si>
  <si>
    <t>• Un seul absent au plus par jour d'ouverture : le chef ou le second est toujours présent.</t>
  </si>
  <si>
    <t>• Repos quotidien d'au moins 11 heures entre deux services (onglet Horaires).</t>
  </si>
  <si>
    <t>Hypothèses à confirmer</t>
  </si>
  <si>
    <t>• Les semaines vont du lundi au dimanche ; la règle des 2 jours de repos s'applique aux semaines complètes du mois.</t>
  </si>
  <si>
    <t>• Une semaine à cheval sur deux mois est signalée « partielle » ici ; elle est contrôlée sur l'année entière (45 h au plus, 2 jours de repos).</t>
  </si>
  <si>
    <t>• Le planning est calculé sur l'année entière (semaines du lundi au dimanche continues) : le total d'un mois varie, le solde se compense sur l'année ; aucune journée n'est allongée pour respecter le plafond hebdomadaire.</t>
  </si>
  <si>
    <t>• Vérifiez les dispositions de la CCNT en vigueur (durée du travail, pauses, jours fériés) et celles de votre contrat avant application.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</si>
</sst>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+0.0;-0.0;0.0"/>
    <numFmt numFmtId="165" formatCode="hh:mm"/>
    <numFmt numFmtId="166" formatCode="0.0"/>
  </numFmts>
  <fonts count="13" x14ac:knownFonts="1">
    <font>
      <color theme="1"/>
      <family val="2"/>
      <scheme val="minor"/>
      <sz val="11"/>
      <name val="Calibri"/>
    </font>
    <font>
      <b/>
      <sz val="14"/>
      <name val="Arial"/>
    </font>
    <font>
      <i/>
      <sz val="9"/>
      <name val="Arial"/>
    </font>
    <font>
      <b/>
      <color rgb="FFFFFFFF"/>
      <sz val="10"/>
      <name val="Arial"/>
    </font>
    <font>
      <color rgb="FF7F7F7F"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11"/>
      <name val="Arial"/>
    </font>
    <font>
      <b/>
      <color rgb="FF7F7F7F"/>
      <sz val="9"/>
      <name val="Arial"/>
    </font>
    <font>
      <b/>
      <sz val="12"/>
      <name val="Arial"/>
    </font>
    <font>
      <color rgb="FF0000FF"/>
      <sz val="10"/>
      <name val="Arial"/>
    </font>
    <font>
      <b/>
      <color rgb="FF0000FF"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E2F0D9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/>
    <xf numFmtId="0" fontId="5" fillId="6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164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0" fillId="0" borderId="0" xfId="0" applyFont="1"/>
    <xf numFmtId="165" fontId="11" fillId="5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3" width="4.6" customWidth="1"/>
    <col min="34" max="37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7" x14ac:dyDescent="0.25">
      <c r="A4" s="3"/>
      <c r="B4" s="4" t="s">
        <v>2</v>
      </c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V4" s="3">
        <v>20</v>
      </c>
      <c r="W4" s="3">
        <v>21</v>
      </c>
      <c r="X4" s="3">
        <v>22</v>
      </c>
      <c r="Y4" s="3">
        <v>23</v>
      </c>
      <c r="Z4" s="3">
        <v>24</v>
      </c>
      <c r="AA4" s="3">
        <v>25</v>
      </c>
      <c r="AB4" s="3">
        <v>26</v>
      </c>
      <c r="AC4" s="3">
        <v>27</v>
      </c>
      <c r="AD4" s="3">
        <v>28</v>
      </c>
      <c r="AE4" s="3">
        <v>29</v>
      </c>
      <c r="AF4" s="3">
        <v>30</v>
      </c>
      <c r="AG4" s="3">
        <v>31</v>
      </c>
      <c r="AH4" s="3" t="s">
        <v>3</v>
      </c>
      <c r="AI4" s="3" t="s">
        <v>4</v>
      </c>
      <c r="AJ4" s="3" t="s">
        <v>5</v>
      </c>
      <c r="AK4" s="3" t="s">
        <v>6</v>
      </c>
    </row>
    <row r="5" spans="1:37" x14ac:dyDescent="0.25">
      <c r="A5" s="3"/>
      <c r="B5" s="4"/>
      <c r="C5" s="5" t="s">
        <v>7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6" t="s">
        <v>12</v>
      </c>
      <c r="J5" s="5" t="s">
        <v>7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6" t="s">
        <v>12</v>
      </c>
      <c r="Q5" s="5" t="s">
        <v>7</v>
      </c>
      <c r="R5" s="5" t="s">
        <v>7</v>
      </c>
      <c r="S5" s="5" t="s">
        <v>8</v>
      </c>
      <c r="T5" s="5" t="s">
        <v>9</v>
      </c>
      <c r="U5" s="5" t="s">
        <v>10</v>
      </c>
      <c r="V5" s="5" t="s">
        <v>11</v>
      </c>
      <c r="W5" s="6" t="s">
        <v>12</v>
      </c>
      <c r="X5" s="5" t="s">
        <v>7</v>
      </c>
      <c r="Y5" s="5" t="s">
        <v>7</v>
      </c>
      <c r="Z5" s="5" t="s">
        <v>8</v>
      </c>
      <c r="AA5" s="5" t="s">
        <v>9</v>
      </c>
      <c r="AB5" s="5" t="s">
        <v>10</v>
      </c>
      <c r="AC5" s="5" t="s">
        <v>11</v>
      </c>
      <c r="AD5" s="6" t="s">
        <v>12</v>
      </c>
      <c r="AE5" s="5" t="s">
        <v>7</v>
      </c>
      <c r="AF5" s="5" t="s">
        <v>7</v>
      </c>
      <c r="AG5" s="5" t="s">
        <v>8</v>
      </c>
      <c r="AH5" s="3"/>
      <c r="AI5" s="3"/>
      <c r="AJ5" s="3"/>
      <c r="AK5" s="3"/>
    </row>
    <row r="6" spans="1:37" x14ac:dyDescent="0.25">
      <c r="A6" s="3"/>
      <c r="B6" s="4"/>
      <c r="C6" s="7">
        <v>1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2</v>
      </c>
      <c r="J6" s="7">
        <v>2</v>
      </c>
      <c r="K6" s="7">
        <v>2</v>
      </c>
      <c r="L6" s="7">
        <v>2</v>
      </c>
      <c r="M6" s="7">
        <v>2</v>
      </c>
      <c r="N6" s="7">
        <v>2</v>
      </c>
      <c r="O6" s="7">
        <v>2</v>
      </c>
      <c r="P6" s="7">
        <v>3</v>
      </c>
      <c r="Q6" s="7">
        <v>3</v>
      </c>
      <c r="R6" s="7">
        <v>3</v>
      </c>
      <c r="S6" s="7">
        <v>3</v>
      </c>
      <c r="T6" s="7">
        <v>3</v>
      </c>
      <c r="U6" s="7">
        <v>3</v>
      </c>
      <c r="V6" s="7">
        <v>3</v>
      </c>
      <c r="W6" s="7">
        <v>4</v>
      </c>
      <c r="X6" s="7">
        <v>4</v>
      </c>
      <c r="Y6" s="7">
        <v>4</v>
      </c>
      <c r="Z6" s="7">
        <v>4</v>
      </c>
      <c r="AA6" s="7">
        <v>4</v>
      </c>
      <c r="AB6" s="7">
        <v>4</v>
      </c>
      <c r="AC6" s="7">
        <v>4</v>
      </c>
      <c r="AD6" s="7">
        <v>5</v>
      </c>
      <c r="AE6" s="7">
        <v>5</v>
      </c>
      <c r="AF6" s="7">
        <v>5</v>
      </c>
      <c r="AG6" s="7">
        <v>5</v>
      </c>
      <c r="AH6" s="3"/>
      <c r="AI6" s="3"/>
      <c r="AJ6" s="3"/>
      <c r="AK6" s="3"/>
    </row>
    <row r="7" spans="1:37" x14ac:dyDescent="0.25">
      <c r="A7" s="8" t="s">
        <v>13</v>
      </c>
      <c r="B7" s="9"/>
      <c r="C7" s="10">
        <f>'Paramètres'!$B$6</f>
        <v>9</v>
      </c>
      <c r="D7" s="10">
        <f>'Paramètres'!$B$6</f>
        <v>9</v>
      </c>
      <c r="E7" s="11" t="s">
        <v>14</v>
      </c>
      <c r="F7" s="10">
        <f>'Paramètres'!$B$6</f>
        <v>9</v>
      </c>
      <c r="G7" s="10">
        <f>'Paramètres'!$B$6</f>
        <v>9</v>
      </c>
      <c r="H7" s="10">
        <f>'Paramètres'!$B$6</f>
        <v>9</v>
      </c>
      <c r="I7" s="6" t="s">
        <v>15</v>
      </c>
      <c r="J7" s="10">
        <f>'Paramètres'!$B$6</f>
        <v>9</v>
      </c>
      <c r="K7" s="10">
        <f>'Paramètres'!$B$6</f>
        <v>9</v>
      </c>
      <c r="L7" s="11" t="s">
        <v>14</v>
      </c>
      <c r="M7" s="10">
        <f>'Paramètres'!$B$6</f>
        <v>9</v>
      </c>
      <c r="N7" s="10">
        <f>'Paramètres'!$B$6</f>
        <v>9</v>
      </c>
      <c r="O7" s="10">
        <f>'Paramètres'!$B$6</f>
        <v>9</v>
      </c>
      <c r="P7" s="6" t="s">
        <v>15</v>
      </c>
      <c r="Q7" s="11" t="s">
        <v>14</v>
      </c>
      <c r="R7" s="10">
        <f>'Paramètres'!$B$6</f>
        <v>9</v>
      </c>
      <c r="S7" s="10">
        <f>'Paramètres'!$B$6</f>
        <v>9</v>
      </c>
      <c r="T7" s="10">
        <f>'Paramètres'!$B$6</f>
        <v>9</v>
      </c>
      <c r="U7" s="10">
        <f>'Paramètres'!$B$6</f>
        <v>9</v>
      </c>
      <c r="V7" s="10">
        <f>'Paramètres'!$B$6</f>
        <v>9</v>
      </c>
      <c r="W7" s="6" t="s">
        <v>15</v>
      </c>
      <c r="X7" s="11" t="s">
        <v>14</v>
      </c>
      <c r="Y7" s="10">
        <f>'Paramètres'!$B$6</f>
        <v>9</v>
      </c>
      <c r="Z7" s="10">
        <f>'Paramètres'!$B$6</f>
        <v>9</v>
      </c>
      <c r="AA7" s="10">
        <f>'Paramètres'!$B$6</f>
        <v>9</v>
      </c>
      <c r="AB7" s="10">
        <f>'Paramètres'!$B$6</f>
        <v>9</v>
      </c>
      <c r="AC7" s="10">
        <f>'Paramètres'!$B$6</f>
        <v>9</v>
      </c>
      <c r="AD7" s="6" t="s">
        <v>15</v>
      </c>
      <c r="AE7" s="10">
        <f>'Paramètres'!$B$6</f>
        <v>9</v>
      </c>
      <c r="AF7" s="10">
        <f>'Paramètres'!$B$6</f>
        <v>9</v>
      </c>
      <c r="AG7" s="10">
        <f>'Paramètres'!$B$6</f>
        <v>9</v>
      </c>
      <c r="AH7" s="12">
        <f>COUNT(C7:AG7)</f>
        <v>23</v>
      </c>
      <c r="AI7" s="12">
        <f>SUM(C7:AG7)</f>
        <v>207</v>
      </c>
      <c r="AJ7" s="12">
        <f>'Paramètres'!$B$2</f>
        <v>192</v>
      </c>
      <c r="AK7" s="13">
        <f>AI7-AJ7</f>
        <v>15</v>
      </c>
    </row>
    <row r="8" spans="1:37" x14ac:dyDescent="0.25">
      <c r="A8" s="8" t="s">
        <v>16</v>
      </c>
      <c r="B8" s="9"/>
      <c r="C8" s="11" t="s">
        <v>14</v>
      </c>
      <c r="D8" s="10">
        <f>'Paramètres'!$B$6</f>
        <v>9</v>
      </c>
      <c r="E8" s="10">
        <f>'Paramètres'!$B$6</f>
        <v>9</v>
      </c>
      <c r="F8" s="10">
        <f>'Paramètres'!$B$6</f>
        <v>9</v>
      </c>
      <c r="G8" s="10">
        <f>'Paramètres'!$B$6</f>
        <v>9</v>
      </c>
      <c r="H8" s="10">
        <f>'Paramètres'!$B$6</f>
        <v>9</v>
      </c>
      <c r="I8" s="6" t="s">
        <v>15</v>
      </c>
      <c r="J8" s="10">
        <f>'Paramètres'!$B$6</f>
        <v>9</v>
      </c>
      <c r="K8" s="10">
        <f>'Paramètres'!$B$6</f>
        <v>9</v>
      </c>
      <c r="L8" s="10">
        <f>'Paramètres'!$B$6</f>
        <v>9</v>
      </c>
      <c r="M8" s="10">
        <f>'Paramètres'!$B$6</f>
        <v>9</v>
      </c>
      <c r="N8" s="10">
        <f>'Paramètres'!$B$6</f>
        <v>9</v>
      </c>
      <c r="O8" s="11" t="s">
        <v>14</v>
      </c>
      <c r="P8" s="6" t="s">
        <v>15</v>
      </c>
      <c r="Q8" s="10">
        <f>'Paramètres'!$B$6</f>
        <v>9</v>
      </c>
      <c r="R8" s="11" t="s">
        <v>14</v>
      </c>
      <c r="S8" s="10">
        <f>'Paramètres'!$B$6</f>
        <v>9</v>
      </c>
      <c r="T8" s="10">
        <f>'Paramètres'!$B$6</f>
        <v>9</v>
      </c>
      <c r="U8" s="10">
        <f>'Paramètres'!$B$6</f>
        <v>9</v>
      </c>
      <c r="V8" s="10">
        <f>'Paramètres'!$B$6</f>
        <v>9</v>
      </c>
      <c r="W8" s="6" t="s">
        <v>15</v>
      </c>
      <c r="X8" s="10">
        <f>'Paramètres'!$B$6</f>
        <v>9</v>
      </c>
      <c r="Y8" s="10">
        <f>'Paramètres'!$B$6</f>
        <v>9</v>
      </c>
      <c r="Z8" s="10">
        <f>'Paramètres'!$B$6</f>
        <v>9</v>
      </c>
      <c r="AA8" s="10">
        <f>'Paramètres'!$B$6</f>
        <v>9</v>
      </c>
      <c r="AB8" s="11" t="s">
        <v>14</v>
      </c>
      <c r="AC8" s="10">
        <f>'Paramètres'!$B$6</f>
        <v>9</v>
      </c>
      <c r="AD8" s="6" t="s">
        <v>15</v>
      </c>
      <c r="AE8" s="10">
        <f>'Paramètres'!$B$6</f>
        <v>9</v>
      </c>
      <c r="AF8" s="10">
        <f>'Paramètres'!$B$6</f>
        <v>9</v>
      </c>
      <c r="AG8" s="10">
        <f>'Paramètres'!$B$6</f>
        <v>9</v>
      </c>
      <c r="AH8" s="12">
        <f>COUNT(C8:AG8)</f>
        <v>23</v>
      </c>
      <c r="AI8" s="12">
        <f>SUM(C8:AG8)</f>
        <v>207</v>
      </c>
      <c r="AJ8" s="12">
        <f>'Paramètres'!$B$2</f>
        <v>192</v>
      </c>
      <c r="AK8" s="13">
        <f>AI8-AJ8</f>
        <v>15</v>
      </c>
    </row>
    <row r="9" spans="1:37" x14ac:dyDescent="0.25">
      <c r="A9" s="8" t="s">
        <v>17</v>
      </c>
      <c r="B9" s="9"/>
      <c r="C9" s="10">
        <f>'Paramètres'!$B$6</f>
        <v>9</v>
      </c>
      <c r="D9" s="10">
        <f>'Paramètres'!$B$6</f>
        <v>9</v>
      </c>
      <c r="E9" s="10">
        <f>'Paramètres'!$B$6</f>
        <v>9</v>
      </c>
      <c r="F9" s="10">
        <f>'Paramètres'!$B$6</f>
        <v>9</v>
      </c>
      <c r="G9" s="10">
        <f>'Paramètres'!$B$6</f>
        <v>9</v>
      </c>
      <c r="H9" s="11" t="s">
        <v>14</v>
      </c>
      <c r="I9" s="6" t="s">
        <v>15</v>
      </c>
      <c r="J9" s="10">
        <f>'Paramètres'!$B$6</f>
        <v>9</v>
      </c>
      <c r="K9" s="10">
        <f>'Paramètres'!$B$6</f>
        <v>9</v>
      </c>
      <c r="L9" s="10">
        <f>'Paramètres'!$B$6</f>
        <v>9</v>
      </c>
      <c r="M9" s="11" t="s">
        <v>14</v>
      </c>
      <c r="N9" s="10">
        <f>'Paramètres'!$B$6</f>
        <v>9</v>
      </c>
      <c r="O9" s="10">
        <f>'Paramètres'!$B$6</f>
        <v>9</v>
      </c>
      <c r="P9" s="6" t="s">
        <v>15</v>
      </c>
      <c r="Q9" s="10">
        <f>'Paramètres'!$B$6</f>
        <v>9</v>
      </c>
      <c r="R9" s="10">
        <f>'Paramètres'!$B$6</f>
        <v>9</v>
      </c>
      <c r="S9" s="10">
        <f>'Paramètres'!$B$6</f>
        <v>9</v>
      </c>
      <c r="T9" s="10">
        <f>'Paramètres'!$B$6</f>
        <v>9</v>
      </c>
      <c r="U9" s="10">
        <f>'Paramètres'!$B$6</f>
        <v>9</v>
      </c>
      <c r="V9" s="11" t="s">
        <v>14</v>
      </c>
      <c r="W9" s="6" t="s">
        <v>15</v>
      </c>
      <c r="X9" s="10">
        <f>'Paramètres'!$B$6</f>
        <v>9</v>
      </c>
      <c r="Y9" s="10">
        <f>'Paramètres'!$B$6</f>
        <v>9</v>
      </c>
      <c r="Z9" s="11" t="s">
        <v>14</v>
      </c>
      <c r="AA9" s="10">
        <f>'Paramètres'!$B$6</f>
        <v>9</v>
      </c>
      <c r="AB9" s="10">
        <f>'Paramètres'!$B$6</f>
        <v>9</v>
      </c>
      <c r="AC9" s="10">
        <f>'Paramètres'!$B$6</f>
        <v>9</v>
      </c>
      <c r="AD9" s="6" t="s">
        <v>15</v>
      </c>
      <c r="AE9" s="10">
        <f>'Paramètres'!$B$6</f>
        <v>9</v>
      </c>
      <c r="AF9" s="10">
        <f>'Paramètres'!$B$6</f>
        <v>9</v>
      </c>
      <c r="AG9" s="10">
        <f>'Paramètres'!$B$6</f>
        <v>9</v>
      </c>
      <c r="AH9" s="12">
        <f>COUNT(C9:AG9)</f>
        <v>23</v>
      </c>
      <c r="AI9" s="12">
        <f>SUM(C9:AG9)</f>
        <v>207</v>
      </c>
      <c r="AJ9" s="12">
        <f>'Paramètres'!$B$2</f>
        <v>192</v>
      </c>
      <c r="AK9" s="13">
        <f>AI9-AJ9</f>
        <v>15</v>
      </c>
    </row>
    <row r="10" spans="1:37" x14ac:dyDescent="0.25">
      <c r="A10" s="8" t="s">
        <v>18</v>
      </c>
      <c r="B10" s="9"/>
      <c r="C10" s="10">
        <f>'Paramètres'!$B$6</f>
        <v>9</v>
      </c>
      <c r="D10" s="10">
        <f>'Paramètres'!$B$6</f>
        <v>9</v>
      </c>
      <c r="E10" s="10">
        <f>'Paramètres'!$B$6</f>
        <v>9</v>
      </c>
      <c r="F10" s="11" t="s">
        <v>14</v>
      </c>
      <c r="G10" s="10">
        <f>'Paramètres'!$B$6</f>
        <v>9</v>
      </c>
      <c r="H10" s="10">
        <f>'Paramètres'!$B$6</f>
        <v>9</v>
      </c>
      <c r="I10" s="6" t="s">
        <v>15</v>
      </c>
      <c r="J10" s="11" t="s">
        <v>14</v>
      </c>
      <c r="K10" s="10">
        <f>'Paramètres'!$B$6</f>
        <v>9</v>
      </c>
      <c r="L10" s="10">
        <f>'Paramètres'!$B$6</f>
        <v>9</v>
      </c>
      <c r="M10" s="10">
        <f>'Paramètres'!$B$6</f>
        <v>9</v>
      </c>
      <c r="N10" s="10">
        <f>'Paramètres'!$B$6</f>
        <v>9</v>
      </c>
      <c r="O10" s="10">
        <f>'Paramètres'!$B$6</f>
        <v>9</v>
      </c>
      <c r="P10" s="6" t="s">
        <v>15</v>
      </c>
      <c r="Q10" s="10">
        <f>'Paramètres'!$B$6</f>
        <v>9</v>
      </c>
      <c r="R10" s="10">
        <f>'Paramètres'!$B$6</f>
        <v>9</v>
      </c>
      <c r="S10" s="10">
        <f>'Paramètres'!$B$6</f>
        <v>9</v>
      </c>
      <c r="T10" s="10">
        <f>'Paramètres'!$B$6</f>
        <v>9</v>
      </c>
      <c r="U10" s="11" t="s">
        <v>14</v>
      </c>
      <c r="V10" s="10">
        <f>'Paramètres'!$B$6</f>
        <v>9</v>
      </c>
      <c r="W10" s="6" t="s">
        <v>15</v>
      </c>
      <c r="X10" s="10">
        <f>'Paramètres'!$B$6</f>
        <v>9</v>
      </c>
      <c r="Y10" s="11" t="s">
        <v>14</v>
      </c>
      <c r="Z10" s="10">
        <f>'Paramètres'!$B$6</f>
        <v>9</v>
      </c>
      <c r="AA10" s="10">
        <f>'Paramètres'!$B$6</f>
        <v>9</v>
      </c>
      <c r="AB10" s="10">
        <f>'Paramètres'!$B$6</f>
        <v>9</v>
      </c>
      <c r="AC10" s="10">
        <f>'Paramètres'!$B$6</f>
        <v>9</v>
      </c>
      <c r="AD10" s="6" t="s">
        <v>15</v>
      </c>
      <c r="AE10" s="10">
        <f>'Paramètres'!$B$6</f>
        <v>9</v>
      </c>
      <c r="AF10" s="10">
        <f>'Paramètres'!$B$6</f>
        <v>9</v>
      </c>
      <c r="AG10" s="10">
        <f>'Paramètres'!$B$6</f>
        <v>9</v>
      </c>
      <c r="AH10" s="12">
        <f>COUNT(C10:AG10)</f>
        <v>23</v>
      </c>
      <c r="AI10" s="12">
        <f>SUM(C10:AG10)</f>
        <v>207</v>
      </c>
      <c r="AJ10" s="12">
        <f>'Paramètres'!$B$2</f>
        <v>192</v>
      </c>
      <c r="AK10" s="13">
        <f>AI10-AJ10</f>
        <v>15</v>
      </c>
    </row>
    <row r="12" spans="1:33" x14ac:dyDescent="0.25">
      <c r="A12" s="8" t="s">
        <v>19</v>
      </c>
      <c r="B12" s="8"/>
      <c r="C12" s="14">
        <f>COUNT(C7:C10)</f>
        <v>3</v>
      </c>
      <c r="D12" s="14">
        <f>COUNT(D7:D10)</f>
        <v>4</v>
      </c>
      <c r="E12" s="14">
        <f>COUNT(E7:E10)</f>
        <v>3</v>
      </c>
      <c r="F12" s="14">
        <f>COUNT(F7:F10)</f>
        <v>3</v>
      </c>
      <c r="G12" s="14">
        <f>COUNT(G7:G10)</f>
        <v>4</v>
      </c>
      <c r="H12" s="14">
        <f>COUNT(H7:H10)</f>
        <v>3</v>
      </c>
      <c r="I12" s="15">
        <f>COUNT(I7:I10)</f>
        <v>0</v>
      </c>
      <c r="J12" s="14">
        <f>COUNT(J7:J10)</f>
        <v>3</v>
      </c>
      <c r="K12" s="14">
        <f>COUNT(K7:K10)</f>
        <v>4</v>
      </c>
      <c r="L12" s="14">
        <f>COUNT(L7:L10)</f>
        <v>3</v>
      </c>
      <c r="M12" s="14">
        <f>COUNT(M7:M10)</f>
        <v>3</v>
      </c>
      <c r="N12" s="14">
        <f>COUNT(N7:N10)</f>
        <v>4</v>
      </c>
      <c r="O12" s="14">
        <f>COUNT(O7:O10)</f>
        <v>3</v>
      </c>
      <c r="P12" s="15">
        <f>COUNT(P7:P10)</f>
        <v>0</v>
      </c>
      <c r="Q12" s="14">
        <f>COUNT(Q7:Q10)</f>
        <v>3</v>
      </c>
      <c r="R12" s="14">
        <f>COUNT(R7:R10)</f>
        <v>3</v>
      </c>
      <c r="S12" s="14">
        <f>COUNT(S7:S10)</f>
        <v>4</v>
      </c>
      <c r="T12" s="14">
        <f>COUNT(T7:T10)</f>
        <v>4</v>
      </c>
      <c r="U12" s="14">
        <f>COUNT(U7:U10)</f>
        <v>3</v>
      </c>
      <c r="V12" s="14">
        <f>COUNT(V7:V10)</f>
        <v>3</v>
      </c>
      <c r="W12" s="15">
        <f>COUNT(W7:W10)</f>
        <v>0</v>
      </c>
      <c r="X12" s="14">
        <f>COUNT(X7:X10)</f>
        <v>3</v>
      </c>
      <c r="Y12" s="14">
        <f>COUNT(Y7:Y10)</f>
        <v>3</v>
      </c>
      <c r="Z12" s="14">
        <f>COUNT(Z7:Z10)</f>
        <v>3</v>
      </c>
      <c r="AA12" s="14">
        <f>COUNT(AA7:AA10)</f>
        <v>4</v>
      </c>
      <c r="AB12" s="14">
        <f>COUNT(AB7:AB10)</f>
        <v>3</v>
      </c>
      <c r="AC12" s="14">
        <f>COUNT(AC7:AC10)</f>
        <v>4</v>
      </c>
      <c r="AD12" s="15">
        <f>COUNT(AD7:AD10)</f>
        <v>0</v>
      </c>
      <c r="AE12" s="14">
        <f>COUNT(AE7:AE10)</f>
        <v>4</v>
      </c>
      <c r="AF12" s="14">
        <f>COUNT(AF7:AF10)</f>
        <v>4</v>
      </c>
      <c r="AG12" s="14">
        <f>COUNT(AG7:AG10)</f>
        <v>4</v>
      </c>
    </row>
    <row r="14" spans="1:1" x14ac:dyDescent="0.25">
      <c r="A14" s="16" t="s">
        <v>20</v>
      </c>
    </row>
    <row r="15" spans="1:2" x14ac:dyDescent="0.25">
      <c r="A15" s="17" t="s">
        <v>21</v>
      </c>
      <c r="B15" s="18" t="s">
        <v>22</v>
      </c>
    </row>
    <row r="16" spans="1:2" x14ac:dyDescent="0.25">
      <c r="A16" s="11" t="s">
        <v>14</v>
      </c>
      <c r="B16" s="18" t="s">
        <v>23</v>
      </c>
    </row>
    <row r="17" spans="1:2" x14ac:dyDescent="0.25">
      <c r="A17" s="6" t="s">
        <v>15</v>
      </c>
      <c r="B17" s="18" t="s">
        <v>24</v>
      </c>
    </row>
  </sheetData>
  <mergeCells count="7">
    <mergeCell ref="A4:A6"/>
    <mergeCell ref="B4:B6"/>
    <mergeCell ref="AH4:AH6"/>
    <mergeCell ref="AI4:AI6"/>
    <mergeCell ref="AJ4:AJ6"/>
    <mergeCell ref="AK4:AK6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FormatPr defaultRowHeight="15" outlineLevelRow="0" outlineLevelCol="0" x14ac:dyDescent="55"/>
  <cols>
    <col min="1" max="1" width="22" customWidth="1"/>
    <col min="2" max="10" width="16" customWidth="1"/>
  </cols>
  <sheetData>
    <row r="1" spans="1:1" x14ac:dyDescent="0.25">
      <c r="A1" s="1" t="s">
        <v>25</v>
      </c>
    </row>
    <row r="3" spans="1:1" x14ac:dyDescent="0.25">
      <c r="A3" s="19" t="s">
        <v>26</v>
      </c>
    </row>
    <row r="4" ht="44" customHeight="1" spans="1:8" x14ac:dyDescent="0.25">
      <c r="A4" s="3" t="s">
        <v>27</v>
      </c>
      <c r="B4" s="3" t="s">
        <v>4</v>
      </c>
      <c r="C4" s="3" t="s">
        <v>28</v>
      </c>
      <c r="D4" s="3" t="s">
        <v>6</v>
      </c>
      <c r="E4" s="3" t="s">
        <v>29</v>
      </c>
      <c r="F4" s="3" t="s">
        <v>30</v>
      </c>
      <c r="G4" s="3" t="s">
        <v>31</v>
      </c>
      <c r="H4" s="3" t="s">
        <v>32</v>
      </c>
    </row>
    <row r="5" spans="1:8" x14ac:dyDescent="0.25">
      <c r="A5" s="8" t="s">
        <v>13</v>
      </c>
      <c r="B5" s="12">
        <f>Planning!AI7</f>
        <v>207</v>
      </c>
      <c r="C5" s="12">
        <f>'Paramètres'!$B$2</f>
        <v>192</v>
      </c>
      <c r="D5" s="20">
        <f>B5-C5</f>
        <v>15</v>
      </c>
      <c r="E5" s="12">
        <f>MAX(B41:AF41)</f>
        <v>2</v>
      </c>
      <c r="F5" s="12">
        <f>'Paramètres'!$B$5</f>
        <v>2</v>
      </c>
      <c r="G5" s="21" t="str">
        <f>IF(E5&gt;=F5,"OK","À corriger")</f>
        <v>OK</v>
      </c>
      <c r="H5" s="12">
        <f>MAX(B47:AF47)</f>
        <v>5</v>
      </c>
    </row>
    <row r="6" spans="1:8" x14ac:dyDescent="0.25">
      <c r="A6" s="8" t="s">
        <v>16</v>
      </c>
      <c r="B6" s="12">
        <f>Planning!AI8</f>
        <v>207</v>
      </c>
      <c r="C6" s="12">
        <f>'Paramètres'!$B$2</f>
        <v>192</v>
      </c>
      <c r="D6" s="20">
        <f>B6-C6</f>
        <v>15</v>
      </c>
      <c r="E6" s="12">
        <f>MAX(B42:AF42)</f>
        <v>2</v>
      </c>
      <c r="F6" s="12">
        <f>'Paramètres'!$B$5</f>
        <v>2</v>
      </c>
      <c r="G6" s="21" t="str">
        <f>IF(E6&gt;=F6,"OK","À corriger")</f>
        <v>OK</v>
      </c>
      <c r="H6" s="12">
        <f>MAX(B48:AF48)</f>
        <v>5</v>
      </c>
    </row>
    <row r="7" spans="1:8" x14ac:dyDescent="0.25">
      <c r="A7" s="8" t="s">
        <v>17</v>
      </c>
      <c r="B7" s="12">
        <f>Planning!AI9</f>
        <v>207</v>
      </c>
      <c r="C7" s="12">
        <f>'Paramètres'!$B$2</f>
        <v>192</v>
      </c>
      <c r="D7" s="20">
        <f>B7-C7</f>
        <v>15</v>
      </c>
      <c r="E7" s="12">
        <f>MAX(B43:AF43)</f>
        <v>2</v>
      </c>
      <c r="F7" s="12">
        <f>'Paramètres'!$B$5</f>
        <v>2</v>
      </c>
      <c r="G7" s="21" t="str">
        <f>IF(E7&gt;=F7,"OK","À corriger")</f>
        <v>OK</v>
      </c>
      <c r="H7" s="12">
        <f>MAX(B49:AF49)</f>
        <v>5</v>
      </c>
    </row>
    <row r="8" spans="1:8" x14ac:dyDescent="0.25">
      <c r="A8" s="8" t="s">
        <v>18</v>
      </c>
      <c r="B8" s="12">
        <f>Planning!AI10</f>
        <v>207</v>
      </c>
      <c r="C8" s="12">
        <f>'Paramètres'!$B$2</f>
        <v>192</v>
      </c>
      <c r="D8" s="20">
        <f>B8-C8</f>
        <v>15</v>
      </c>
      <c r="E8" s="12">
        <f>MAX(B44:AF44)</f>
        <v>2</v>
      </c>
      <c r="F8" s="12">
        <f>'Paramètres'!$B$5</f>
        <v>2</v>
      </c>
      <c r="G8" s="21" t="str">
        <f>IF(E8&gt;=F8,"OK","À corriger")</f>
        <v>OK</v>
      </c>
      <c r="H8" s="12">
        <f>MAX(B50:AF50)</f>
        <v>5</v>
      </c>
    </row>
    <row r="9" spans="1:1" x14ac:dyDescent="0.25">
      <c r="A9" s="2" t="s">
        <v>33</v>
      </c>
    </row>
    <row r="11" spans="1:1" x14ac:dyDescent="0.25">
      <c r="A11" s="19" t="s">
        <v>34</v>
      </c>
    </row>
    <row r="12" ht="32" customHeight="1" spans="1:6" x14ac:dyDescent="0.25">
      <c r="A12" s="3" t="s">
        <v>27</v>
      </c>
      <c r="B12" s="3" t="s">
        <v>35</v>
      </c>
      <c r="C12" s="3" t="s">
        <v>36</v>
      </c>
      <c r="D12" s="3" t="s">
        <v>37</v>
      </c>
      <c r="E12" s="3" t="s">
        <v>38</v>
      </c>
      <c r="F12" s="3" t="s">
        <v>39</v>
      </c>
    </row>
    <row r="13" spans="1:6" x14ac:dyDescent="0.25">
      <c r="A13" s="8" t="s">
        <v>13</v>
      </c>
      <c r="B13" s="12">
        <f>SUMIF(Planning!$C$6:$AG$6,1,Planning!$C$7:$AG$7)</f>
        <v>45</v>
      </c>
      <c r="C13" s="12">
        <f>SUMIF(Planning!$C$6:$AG$6,2,Planning!$C$7:$AG$7)</f>
        <v>45</v>
      </c>
      <c r="D13" s="12">
        <f>SUMIF(Planning!$C$6:$AG$6,3,Planning!$C$7:$AG$7)</f>
        <v>45</v>
      </c>
      <c r="E13" s="12">
        <f>SUMIF(Planning!$C$6:$AG$6,4,Planning!$C$7:$AG$7)</f>
        <v>45</v>
      </c>
      <c r="F13" s="12">
        <f>SUMIF(Planning!$C$6:$AG$6,5,Planning!$C$7:$AG$7)</f>
        <v>27</v>
      </c>
    </row>
    <row r="14" spans="1:6" x14ac:dyDescent="0.25">
      <c r="A14" s="8" t="s">
        <v>16</v>
      </c>
      <c r="B14" s="12">
        <f>SUMIF(Planning!$C$6:$AG$6,1,Planning!$C$8:$AG$8)</f>
        <v>45</v>
      </c>
      <c r="C14" s="12">
        <f>SUMIF(Planning!$C$6:$AG$6,2,Planning!$C$8:$AG$8)</f>
        <v>45</v>
      </c>
      <c r="D14" s="12">
        <f>SUMIF(Planning!$C$6:$AG$6,3,Planning!$C$8:$AG$8)</f>
        <v>45</v>
      </c>
      <c r="E14" s="12">
        <f>SUMIF(Planning!$C$6:$AG$6,4,Planning!$C$8:$AG$8)</f>
        <v>45</v>
      </c>
      <c r="F14" s="12">
        <f>SUMIF(Planning!$C$6:$AG$6,5,Planning!$C$8:$AG$8)</f>
        <v>27</v>
      </c>
    </row>
    <row r="15" spans="1:6" x14ac:dyDescent="0.25">
      <c r="A15" s="8" t="s">
        <v>17</v>
      </c>
      <c r="B15" s="12">
        <f>SUMIF(Planning!$C$6:$AG$6,1,Planning!$C$9:$AG$9)</f>
        <v>45</v>
      </c>
      <c r="C15" s="12">
        <f>SUMIF(Planning!$C$6:$AG$6,2,Planning!$C$9:$AG$9)</f>
        <v>45</v>
      </c>
      <c r="D15" s="12">
        <f>SUMIF(Planning!$C$6:$AG$6,3,Planning!$C$9:$AG$9)</f>
        <v>45</v>
      </c>
      <c r="E15" s="12">
        <f>SUMIF(Planning!$C$6:$AG$6,4,Planning!$C$9:$AG$9)</f>
        <v>45</v>
      </c>
      <c r="F15" s="12">
        <f>SUMIF(Planning!$C$6:$AG$6,5,Planning!$C$9:$AG$9)</f>
        <v>27</v>
      </c>
    </row>
    <row r="16" spans="1:6" x14ac:dyDescent="0.25">
      <c r="A16" s="8" t="s">
        <v>18</v>
      </c>
      <c r="B16" s="12">
        <f>SUMIF(Planning!$C$6:$AG$6,1,Planning!$C$10:$AG$10)</f>
        <v>45</v>
      </c>
      <c r="C16" s="12">
        <f>SUMIF(Planning!$C$6:$AG$6,2,Planning!$C$10:$AG$10)</f>
        <v>45</v>
      </c>
      <c r="D16" s="12">
        <f>SUMIF(Planning!$C$6:$AG$6,3,Planning!$C$10:$AG$10)</f>
        <v>45</v>
      </c>
      <c r="E16" s="12">
        <f>SUMIF(Planning!$C$6:$AG$6,4,Planning!$C$10:$AG$10)</f>
        <v>45</v>
      </c>
      <c r="F16" s="12">
        <f>SUMIF(Planning!$C$6:$AG$6,5,Planning!$C$10:$AG$10)</f>
        <v>27</v>
      </c>
    </row>
    <row r="17" spans="1:6" x14ac:dyDescent="0.25">
      <c r="A17" s="22" t="s">
        <v>40</v>
      </c>
      <c r="B17" s="14" t="s">
        <v>41</v>
      </c>
      <c r="C17" s="14">
        <f>'Paramètres'!$B$3</f>
        <v>45</v>
      </c>
      <c r="D17" s="14">
        <f>'Paramètres'!$B$3</f>
        <v>45</v>
      </c>
      <c r="E17" s="14">
        <f>'Paramètres'!$B$3</f>
        <v>45</v>
      </c>
      <c r="F17" s="14" t="s">
        <v>41</v>
      </c>
    </row>
    <row r="18" spans="1:6" x14ac:dyDescent="0.25">
      <c r="A18" s="22" t="s">
        <v>42</v>
      </c>
      <c r="B18" s="5" t="s">
        <v>43</v>
      </c>
      <c r="C18" s="5" t="str">
        <f>IF(MAX(C13:C16)&lt;=C17,"OK","Dépassement")</f>
        <v>OK</v>
      </c>
      <c r="D18" s="5" t="str">
        <f>IF(MAX(D13:D16)&lt;=D17,"OK","Dépassement")</f>
        <v>OK</v>
      </c>
      <c r="E18" s="5" t="str">
        <f>IF(MAX(E13:E16)&lt;=E17,"OK","Dépassement")</f>
        <v>OK</v>
      </c>
      <c r="F18" s="5" t="s">
        <v>43</v>
      </c>
    </row>
    <row r="20" spans="1:1" x14ac:dyDescent="0.25">
      <c r="A20" s="19" t="s">
        <v>44</v>
      </c>
    </row>
    <row r="21" ht="32" customHeight="1" spans="1:6" x14ac:dyDescent="0.25">
      <c r="A21" s="3" t="s">
        <v>27</v>
      </c>
      <c r="B21" s="3" t="s">
        <v>35</v>
      </c>
      <c r="C21" s="3" t="s">
        <v>36</v>
      </c>
      <c r="D21" s="3" t="s">
        <v>37</v>
      </c>
      <c r="E21" s="3" t="s">
        <v>38</v>
      </c>
      <c r="F21" s="3" t="s">
        <v>39</v>
      </c>
    </row>
    <row r="22" spans="1:6" x14ac:dyDescent="0.25">
      <c r="A22" s="8" t="s">
        <v>13</v>
      </c>
      <c r="B22" s="12">
        <f>SUMPRODUCT((Planning!$C$6:$AG$6=1)*((Planning!$C$7:$AG$7="R")+(Planning!$C$7:$AG$7="F")))</f>
        <v>1</v>
      </c>
      <c r="C22" s="12">
        <f>SUMPRODUCT((Planning!$C$6:$AG$6=2)*((Planning!$C$7:$AG$7="R")+(Planning!$C$7:$AG$7="F")))</f>
        <v>2</v>
      </c>
      <c r="D22" s="12">
        <f>SUMPRODUCT((Planning!$C$6:$AG$6=3)*((Planning!$C$7:$AG$7="R")+(Planning!$C$7:$AG$7="F")))</f>
        <v>2</v>
      </c>
      <c r="E22" s="12">
        <f>SUMPRODUCT((Planning!$C$6:$AG$6=4)*((Planning!$C$7:$AG$7="R")+(Planning!$C$7:$AG$7="F")))</f>
        <v>2</v>
      </c>
      <c r="F22" s="12">
        <f>SUMPRODUCT((Planning!$C$6:$AG$6=5)*((Planning!$C$7:$AG$7="R")+(Planning!$C$7:$AG$7="F")))</f>
        <v>1</v>
      </c>
    </row>
    <row r="23" spans="1:6" x14ac:dyDescent="0.25">
      <c r="A23" s="8" t="s">
        <v>16</v>
      </c>
      <c r="B23" s="12">
        <f>SUMPRODUCT((Planning!$C$6:$AG$6=1)*((Planning!$C$8:$AG$8="R")+(Planning!$C$8:$AG$8="F")))</f>
        <v>1</v>
      </c>
      <c r="C23" s="12">
        <f>SUMPRODUCT((Planning!$C$6:$AG$6=2)*((Planning!$C$8:$AG$8="R")+(Planning!$C$8:$AG$8="F")))</f>
        <v>2</v>
      </c>
      <c r="D23" s="12">
        <f>SUMPRODUCT((Planning!$C$6:$AG$6=3)*((Planning!$C$8:$AG$8="R")+(Planning!$C$8:$AG$8="F")))</f>
        <v>2</v>
      </c>
      <c r="E23" s="12">
        <f>SUMPRODUCT((Planning!$C$6:$AG$6=4)*((Planning!$C$8:$AG$8="R")+(Planning!$C$8:$AG$8="F")))</f>
        <v>2</v>
      </c>
      <c r="F23" s="12">
        <f>SUMPRODUCT((Planning!$C$6:$AG$6=5)*((Planning!$C$8:$AG$8="R")+(Planning!$C$8:$AG$8="F")))</f>
        <v>1</v>
      </c>
    </row>
    <row r="24" spans="1:6" x14ac:dyDescent="0.25">
      <c r="A24" s="8" t="s">
        <v>17</v>
      </c>
      <c r="B24" s="12">
        <f>SUMPRODUCT((Planning!$C$6:$AG$6=1)*((Planning!$C$9:$AG$9="R")+(Planning!$C$9:$AG$9="F")))</f>
        <v>1</v>
      </c>
      <c r="C24" s="12">
        <f>SUMPRODUCT((Planning!$C$6:$AG$6=2)*((Planning!$C$9:$AG$9="R")+(Planning!$C$9:$AG$9="F")))</f>
        <v>2</v>
      </c>
      <c r="D24" s="12">
        <f>SUMPRODUCT((Planning!$C$6:$AG$6=3)*((Planning!$C$9:$AG$9="R")+(Planning!$C$9:$AG$9="F")))</f>
        <v>2</v>
      </c>
      <c r="E24" s="12">
        <f>SUMPRODUCT((Planning!$C$6:$AG$6=4)*((Planning!$C$9:$AG$9="R")+(Planning!$C$9:$AG$9="F")))</f>
        <v>2</v>
      </c>
      <c r="F24" s="12">
        <f>SUMPRODUCT((Planning!$C$6:$AG$6=5)*((Planning!$C$9:$AG$9="R")+(Planning!$C$9:$AG$9="F")))</f>
        <v>1</v>
      </c>
    </row>
    <row r="25" spans="1:6" x14ac:dyDescent="0.25">
      <c r="A25" s="8" t="s">
        <v>18</v>
      </c>
      <c r="B25" s="12">
        <f>SUMPRODUCT((Planning!$C$6:$AG$6=1)*((Planning!$C$10:$AG$10="R")+(Planning!$C$10:$AG$10="F")))</f>
        <v>1</v>
      </c>
      <c r="C25" s="12">
        <f>SUMPRODUCT((Planning!$C$6:$AG$6=2)*((Planning!$C$10:$AG$10="R")+(Planning!$C$10:$AG$10="F")))</f>
        <v>2</v>
      </c>
      <c r="D25" s="12">
        <f>SUMPRODUCT((Planning!$C$6:$AG$6=3)*((Planning!$C$10:$AG$10="R")+(Planning!$C$10:$AG$10="F")))</f>
        <v>2</v>
      </c>
      <c r="E25" s="12">
        <f>SUMPRODUCT((Planning!$C$6:$AG$6=4)*((Planning!$C$10:$AG$10="R")+(Planning!$C$10:$AG$10="F")))</f>
        <v>2</v>
      </c>
      <c r="F25" s="12">
        <f>SUMPRODUCT((Planning!$C$6:$AG$6=5)*((Planning!$C$10:$AG$10="R")+(Planning!$C$10:$AG$10="F")))</f>
        <v>1</v>
      </c>
    </row>
    <row r="26" spans="1:6" x14ac:dyDescent="0.25">
      <c r="A26" s="22" t="s">
        <v>45</v>
      </c>
      <c r="B26" s="14" t="s">
        <v>41</v>
      </c>
      <c r="C26" s="14">
        <f>'Paramètres'!$B$4</f>
        <v>2</v>
      </c>
      <c r="D26" s="14">
        <f>'Paramètres'!$B$4</f>
        <v>2</v>
      </c>
      <c r="E26" s="14">
        <f>'Paramètres'!$B$4</f>
        <v>2</v>
      </c>
      <c r="F26" s="14" t="s">
        <v>41</v>
      </c>
    </row>
    <row r="27" spans="1:6" x14ac:dyDescent="0.25">
      <c r="A27" s="22" t="s">
        <v>42</v>
      </c>
      <c r="B27" s="5" t="s">
        <v>43</v>
      </c>
      <c r="C27" s="5" t="str">
        <f>IF(MIN(C22:C25)&gt;=C26,"OK","Manque")</f>
        <v>OK</v>
      </c>
      <c r="D27" s="5" t="str">
        <f>IF(MIN(D22:D25)&gt;=D26,"OK","Manque")</f>
        <v>OK</v>
      </c>
      <c r="E27" s="5" t="str">
        <f>IF(MIN(E22:E25)&gt;=E26,"OK","Manque")</f>
        <v>OK</v>
      </c>
      <c r="F27" s="5" t="s">
        <v>43</v>
      </c>
    </row>
    <row r="39" spans="1:1" x14ac:dyDescent="0.25">
      <c r="A39" s="23" t="s">
        <v>46</v>
      </c>
    </row>
    <row r="41" spans="1:32" x14ac:dyDescent="0.25">
      <c r="A41" s="24" t="s">
        <v>47</v>
      </c>
      <c r="B41" s="25">
        <f>IF(OR(Planning!C7="R",Planning!C7="F"),0+1,0)</f>
        <v>0</v>
      </c>
      <c r="C41" s="25">
        <f>IF(OR(Planning!D7="R",Planning!D7="F"),B41+1,0)</f>
        <v>0</v>
      </c>
      <c r="D41" s="25">
        <f>IF(OR(Planning!E7="R",Planning!E7="F"),C41+1,0)</f>
        <v>1</v>
      </c>
      <c r="E41" s="25">
        <f>IF(OR(Planning!F7="R",Planning!F7="F"),D41+1,0)</f>
        <v>0</v>
      </c>
      <c r="F41" s="25">
        <f>IF(OR(Planning!G7="R",Planning!G7="F"),E41+1,0)</f>
        <v>0</v>
      </c>
      <c r="G41" s="25">
        <f>IF(OR(Planning!H7="R",Planning!H7="F"),F41+1,0)</f>
        <v>0</v>
      </c>
      <c r="H41" s="25">
        <f>IF(OR(Planning!I7="R",Planning!I7="F"),G41+1,0)</f>
        <v>1</v>
      </c>
      <c r="I41" s="25">
        <f>IF(OR(Planning!J7="R",Planning!J7="F"),H41+1,0)</f>
        <v>0</v>
      </c>
      <c r="J41" s="25">
        <f>IF(OR(Planning!K7="R",Planning!K7="F"),I41+1,0)</f>
        <v>0</v>
      </c>
      <c r="K41" s="25">
        <f>IF(OR(Planning!L7="R",Planning!L7="F"),J41+1,0)</f>
        <v>1</v>
      </c>
      <c r="L41" s="25">
        <f>IF(OR(Planning!M7="R",Planning!M7="F"),K41+1,0)</f>
        <v>0</v>
      </c>
      <c r="M41" s="25">
        <f>IF(OR(Planning!N7="R",Planning!N7="F"),L41+1,0)</f>
        <v>0</v>
      </c>
      <c r="N41" s="25">
        <f>IF(OR(Planning!O7="R",Planning!O7="F"),M41+1,0)</f>
        <v>0</v>
      </c>
      <c r="O41" s="25">
        <f>IF(OR(Planning!P7="R",Planning!P7="F"),N41+1,0)</f>
        <v>1</v>
      </c>
      <c r="P41" s="25">
        <f>IF(OR(Planning!Q7="R",Planning!Q7="F"),O41+1,0)</f>
        <v>2</v>
      </c>
      <c r="Q41" s="25">
        <f>IF(OR(Planning!R7="R",Planning!R7="F"),P41+1,0)</f>
        <v>0</v>
      </c>
      <c r="R41" s="25">
        <f>IF(OR(Planning!S7="R",Planning!S7="F"),Q41+1,0)</f>
        <v>0</v>
      </c>
      <c r="S41" s="25">
        <f>IF(OR(Planning!T7="R",Planning!T7="F"),R41+1,0)</f>
        <v>0</v>
      </c>
      <c r="T41" s="25">
        <f>IF(OR(Planning!U7="R",Planning!U7="F"),S41+1,0)</f>
        <v>0</v>
      </c>
      <c r="U41" s="25">
        <f>IF(OR(Planning!V7="R",Planning!V7="F"),T41+1,0)</f>
        <v>0</v>
      </c>
      <c r="V41" s="25">
        <f>IF(OR(Planning!W7="R",Planning!W7="F"),U41+1,0)</f>
        <v>1</v>
      </c>
      <c r="W41" s="25">
        <f>IF(OR(Planning!X7="R",Planning!X7="F"),V41+1,0)</f>
        <v>2</v>
      </c>
      <c r="X41" s="25">
        <f>IF(OR(Planning!Y7="R",Planning!Y7="F"),W41+1,0)</f>
        <v>0</v>
      </c>
      <c r="Y41" s="25">
        <f>IF(OR(Planning!Z7="R",Planning!Z7="F"),X41+1,0)</f>
        <v>0</v>
      </c>
      <c r="Z41" s="25">
        <f>IF(OR(Planning!AA7="R",Planning!AA7="F"),Y41+1,0)</f>
        <v>0</v>
      </c>
      <c r="AA41" s="25">
        <f>IF(OR(Planning!AB7="R",Planning!AB7="F"),Z41+1,0)</f>
        <v>0</v>
      </c>
      <c r="AB41" s="25">
        <f>IF(OR(Planning!AC7="R",Planning!AC7="F"),AA41+1,0)</f>
        <v>0</v>
      </c>
      <c r="AC41" s="25">
        <f>IF(OR(Planning!AD7="R",Planning!AD7="F"),AB41+1,0)</f>
        <v>1</v>
      </c>
      <c r="AD41" s="25">
        <f>IF(OR(Planning!AE7="R",Planning!AE7="F"),AC41+1,0)</f>
        <v>0</v>
      </c>
      <c r="AE41" s="25">
        <f>IF(OR(Planning!AF7="R",Planning!AF7="F"),AD41+1,0)</f>
        <v>0</v>
      </c>
      <c r="AF41" s="25">
        <f>IF(OR(Planning!AG7="R",Planning!AG7="F"),AE41+1,0)</f>
        <v>0</v>
      </c>
    </row>
    <row r="42" spans="1:32" x14ac:dyDescent="0.25">
      <c r="A42" s="24" t="s">
        <v>48</v>
      </c>
      <c r="B42" s="25">
        <f>IF(OR(Planning!C8="R",Planning!C8="F"),0+1,0)</f>
        <v>1</v>
      </c>
      <c r="C42" s="25">
        <f>IF(OR(Planning!D8="R",Planning!D8="F"),B42+1,0)</f>
        <v>0</v>
      </c>
      <c r="D42" s="25">
        <f>IF(OR(Planning!E8="R",Planning!E8="F"),C42+1,0)</f>
        <v>0</v>
      </c>
      <c r="E42" s="25">
        <f>IF(OR(Planning!F8="R",Planning!F8="F"),D42+1,0)</f>
        <v>0</v>
      </c>
      <c r="F42" s="25">
        <f>IF(OR(Planning!G8="R",Planning!G8="F"),E42+1,0)</f>
        <v>0</v>
      </c>
      <c r="G42" s="25">
        <f>IF(OR(Planning!H8="R",Planning!H8="F"),F42+1,0)</f>
        <v>0</v>
      </c>
      <c r="H42" s="25">
        <f>IF(OR(Planning!I8="R",Planning!I8="F"),G42+1,0)</f>
        <v>1</v>
      </c>
      <c r="I42" s="25">
        <f>IF(OR(Planning!J8="R",Planning!J8="F"),H42+1,0)</f>
        <v>0</v>
      </c>
      <c r="J42" s="25">
        <f>IF(OR(Planning!K8="R",Planning!K8="F"),I42+1,0)</f>
        <v>0</v>
      </c>
      <c r="K42" s="25">
        <f>IF(OR(Planning!L8="R",Planning!L8="F"),J42+1,0)</f>
        <v>0</v>
      </c>
      <c r="L42" s="25">
        <f>IF(OR(Planning!M8="R",Planning!M8="F"),K42+1,0)</f>
        <v>0</v>
      </c>
      <c r="M42" s="25">
        <f>IF(OR(Planning!N8="R",Planning!N8="F"),L42+1,0)</f>
        <v>0</v>
      </c>
      <c r="N42" s="25">
        <f>IF(OR(Planning!O8="R",Planning!O8="F"),M42+1,0)</f>
        <v>1</v>
      </c>
      <c r="O42" s="25">
        <f>IF(OR(Planning!P8="R",Planning!P8="F"),N42+1,0)</f>
        <v>2</v>
      </c>
      <c r="P42" s="25">
        <f>IF(OR(Planning!Q8="R",Planning!Q8="F"),O42+1,0)</f>
        <v>0</v>
      </c>
      <c r="Q42" s="25">
        <f>IF(OR(Planning!R8="R",Planning!R8="F"),P42+1,0)</f>
        <v>1</v>
      </c>
      <c r="R42" s="25">
        <f>IF(OR(Planning!S8="R",Planning!S8="F"),Q42+1,0)</f>
        <v>0</v>
      </c>
      <c r="S42" s="25">
        <f>IF(OR(Planning!T8="R",Planning!T8="F"),R42+1,0)</f>
        <v>0</v>
      </c>
      <c r="T42" s="25">
        <f>IF(OR(Planning!U8="R",Planning!U8="F"),S42+1,0)</f>
        <v>0</v>
      </c>
      <c r="U42" s="25">
        <f>IF(OR(Planning!V8="R",Planning!V8="F"),T42+1,0)</f>
        <v>0</v>
      </c>
      <c r="V42" s="25">
        <f>IF(OR(Planning!W8="R",Planning!W8="F"),U42+1,0)</f>
        <v>1</v>
      </c>
      <c r="W42" s="25">
        <f>IF(OR(Planning!X8="R",Planning!X8="F"),V42+1,0)</f>
        <v>0</v>
      </c>
      <c r="X42" s="25">
        <f>IF(OR(Planning!Y8="R",Planning!Y8="F"),W42+1,0)</f>
        <v>0</v>
      </c>
      <c r="Y42" s="25">
        <f>IF(OR(Planning!Z8="R",Planning!Z8="F"),X42+1,0)</f>
        <v>0</v>
      </c>
      <c r="Z42" s="25">
        <f>IF(OR(Planning!AA8="R",Planning!AA8="F"),Y42+1,0)</f>
        <v>0</v>
      </c>
      <c r="AA42" s="25">
        <f>IF(OR(Planning!AB8="R",Planning!AB8="F"),Z42+1,0)</f>
        <v>1</v>
      </c>
      <c r="AB42" s="25">
        <f>IF(OR(Planning!AC8="R",Planning!AC8="F"),AA42+1,0)</f>
        <v>0</v>
      </c>
      <c r="AC42" s="25">
        <f>IF(OR(Planning!AD8="R",Planning!AD8="F"),AB42+1,0)</f>
        <v>1</v>
      </c>
      <c r="AD42" s="25">
        <f>IF(OR(Planning!AE8="R",Planning!AE8="F"),AC42+1,0)</f>
        <v>0</v>
      </c>
      <c r="AE42" s="25">
        <f>IF(OR(Planning!AF8="R",Planning!AF8="F"),AD42+1,0)</f>
        <v>0</v>
      </c>
      <c r="AF42" s="25">
        <f>IF(OR(Planning!AG8="R",Planning!AG8="F"),AE42+1,0)</f>
        <v>0</v>
      </c>
    </row>
    <row r="43" spans="1:32" x14ac:dyDescent="0.25">
      <c r="A43" s="24" t="s">
        <v>49</v>
      </c>
      <c r="B43" s="25">
        <f>IF(OR(Planning!C9="R",Planning!C9="F"),0+1,0)</f>
        <v>0</v>
      </c>
      <c r="C43" s="25">
        <f>IF(OR(Planning!D9="R",Planning!D9="F"),B43+1,0)</f>
        <v>0</v>
      </c>
      <c r="D43" s="25">
        <f>IF(OR(Planning!E9="R",Planning!E9="F"),C43+1,0)</f>
        <v>0</v>
      </c>
      <c r="E43" s="25">
        <f>IF(OR(Planning!F9="R",Planning!F9="F"),D43+1,0)</f>
        <v>0</v>
      </c>
      <c r="F43" s="25">
        <f>IF(OR(Planning!G9="R",Planning!G9="F"),E43+1,0)</f>
        <v>0</v>
      </c>
      <c r="G43" s="25">
        <f>IF(OR(Planning!H9="R",Planning!H9="F"),F43+1,0)</f>
        <v>1</v>
      </c>
      <c r="H43" s="25">
        <f>IF(OR(Planning!I9="R",Planning!I9="F"),G43+1,0)</f>
        <v>2</v>
      </c>
      <c r="I43" s="25">
        <f>IF(OR(Planning!J9="R",Planning!J9="F"),H43+1,0)</f>
        <v>0</v>
      </c>
      <c r="J43" s="25">
        <f>IF(OR(Planning!K9="R",Planning!K9="F"),I43+1,0)</f>
        <v>0</v>
      </c>
      <c r="K43" s="25">
        <f>IF(OR(Planning!L9="R",Planning!L9="F"),J43+1,0)</f>
        <v>0</v>
      </c>
      <c r="L43" s="25">
        <f>IF(OR(Planning!M9="R",Planning!M9="F"),K43+1,0)</f>
        <v>1</v>
      </c>
      <c r="M43" s="25">
        <f>IF(OR(Planning!N9="R",Planning!N9="F"),L43+1,0)</f>
        <v>0</v>
      </c>
      <c r="N43" s="25">
        <f>IF(OR(Planning!O9="R",Planning!O9="F"),M43+1,0)</f>
        <v>0</v>
      </c>
      <c r="O43" s="25">
        <f>IF(OR(Planning!P9="R",Planning!P9="F"),N43+1,0)</f>
        <v>1</v>
      </c>
      <c r="P43" s="25">
        <f>IF(OR(Planning!Q9="R",Planning!Q9="F"),O43+1,0)</f>
        <v>0</v>
      </c>
      <c r="Q43" s="25">
        <f>IF(OR(Planning!R9="R",Planning!R9="F"),P43+1,0)</f>
        <v>0</v>
      </c>
      <c r="R43" s="25">
        <f>IF(OR(Planning!S9="R",Planning!S9="F"),Q43+1,0)</f>
        <v>0</v>
      </c>
      <c r="S43" s="25">
        <f>IF(OR(Planning!T9="R",Planning!T9="F"),R43+1,0)</f>
        <v>0</v>
      </c>
      <c r="T43" s="25">
        <f>IF(OR(Planning!U9="R",Planning!U9="F"),S43+1,0)</f>
        <v>0</v>
      </c>
      <c r="U43" s="25">
        <f>IF(OR(Planning!V9="R",Planning!V9="F"),T43+1,0)</f>
        <v>1</v>
      </c>
      <c r="V43" s="25">
        <f>IF(OR(Planning!W9="R",Planning!W9="F"),U43+1,0)</f>
        <v>2</v>
      </c>
      <c r="W43" s="25">
        <f>IF(OR(Planning!X9="R",Planning!X9="F"),V43+1,0)</f>
        <v>0</v>
      </c>
      <c r="X43" s="25">
        <f>IF(OR(Planning!Y9="R",Planning!Y9="F"),W43+1,0)</f>
        <v>0</v>
      </c>
      <c r="Y43" s="25">
        <f>IF(OR(Planning!Z9="R",Planning!Z9="F"),X43+1,0)</f>
        <v>1</v>
      </c>
      <c r="Z43" s="25">
        <f>IF(OR(Planning!AA9="R",Planning!AA9="F"),Y43+1,0)</f>
        <v>0</v>
      </c>
      <c r="AA43" s="25">
        <f>IF(OR(Planning!AB9="R",Planning!AB9="F"),Z43+1,0)</f>
        <v>0</v>
      </c>
      <c r="AB43" s="25">
        <f>IF(OR(Planning!AC9="R",Planning!AC9="F"),AA43+1,0)</f>
        <v>0</v>
      </c>
      <c r="AC43" s="25">
        <f>IF(OR(Planning!AD9="R",Planning!AD9="F"),AB43+1,0)</f>
        <v>1</v>
      </c>
      <c r="AD43" s="25">
        <f>IF(OR(Planning!AE9="R",Planning!AE9="F"),AC43+1,0)</f>
        <v>0</v>
      </c>
      <c r="AE43" s="25">
        <f>IF(OR(Planning!AF9="R",Planning!AF9="F"),AD43+1,0)</f>
        <v>0</v>
      </c>
      <c r="AF43" s="25">
        <f>IF(OR(Planning!AG9="R",Planning!AG9="F"),AE43+1,0)</f>
        <v>0</v>
      </c>
    </row>
    <row r="44" spans="1:32" x14ac:dyDescent="0.25">
      <c r="A44" s="24" t="s">
        <v>50</v>
      </c>
      <c r="B44" s="25">
        <f>IF(OR(Planning!C10="R",Planning!C10="F"),0+1,0)</f>
        <v>0</v>
      </c>
      <c r="C44" s="25">
        <f>IF(OR(Planning!D10="R",Planning!D10="F"),B44+1,0)</f>
        <v>0</v>
      </c>
      <c r="D44" s="25">
        <f>IF(OR(Planning!E10="R",Planning!E10="F"),C44+1,0)</f>
        <v>0</v>
      </c>
      <c r="E44" s="25">
        <f>IF(OR(Planning!F10="R",Planning!F10="F"),D44+1,0)</f>
        <v>1</v>
      </c>
      <c r="F44" s="25">
        <f>IF(OR(Planning!G10="R",Planning!G10="F"),E44+1,0)</f>
        <v>0</v>
      </c>
      <c r="G44" s="25">
        <f>IF(OR(Planning!H10="R",Planning!H10="F"),F44+1,0)</f>
        <v>0</v>
      </c>
      <c r="H44" s="25">
        <f>IF(OR(Planning!I10="R",Planning!I10="F"),G44+1,0)</f>
        <v>1</v>
      </c>
      <c r="I44" s="25">
        <f>IF(OR(Planning!J10="R",Planning!J10="F"),H44+1,0)</f>
        <v>2</v>
      </c>
      <c r="J44" s="25">
        <f>IF(OR(Planning!K10="R",Planning!K10="F"),I44+1,0)</f>
        <v>0</v>
      </c>
      <c r="K44" s="25">
        <f>IF(OR(Planning!L10="R",Planning!L10="F"),J44+1,0)</f>
        <v>0</v>
      </c>
      <c r="L44" s="25">
        <f>IF(OR(Planning!M10="R",Planning!M10="F"),K44+1,0)</f>
        <v>0</v>
      </c>
      <c r="M44" s="25">
        <f>IF(OR(Planning!N10="R",Planning!N10="F"),L44+1,0)</f>
        <v>0</v>
      </c>
      <c r="N44" s="25">
        <f>IF(OR(Planning!O10="R",Planning!O10="F"),M44+1,0)</f>
        <v>0</v>
      </c>
      <c r="O44" s="25">
        <f>IF(OR(Planning!P10="R",Planning!P10="F"),N44+1,0)</f>
        <v>1</v>
      </c>
      <c r="P44" s="25">
        <f>IF(OR(Planning!Q10="R",Planning!Q10="F"),O44+1,0)</f>
        <v>0</v>
      </c>
      <c r="Q44" s="25">
        <f>IF(OR(Planning!R10="R",Planning!R10="F"),P44+1,0)</f>
        <v>0</v>
      </c>
      <c r="R44" s="25">
        <f>IF(OR(Planning!S10="R",Planning!S10="F"),Q44+1,0)</f>
        <v>0</v>
      </c>
      <c r="S44" s="25">
        <f>IF(OR(Planning!T10="R",Planning!T10="F"),R44+1,0)</f>
        <v>0</v>
      </c>
      <c r="T44" s="25">
        <f>IF(OR(Planning!U10="R",Planning!U10="F"),S44+1,0)</f>
        <v>1</v>
      </c>
      <c r="U44" s="25">
        <f>IF(OR(Planning!V10="R",Planning!V10="F"),T44+1,0)</f>
        <v>0</v>
      </c>
      <c r="V44" s="25">
        <f>IF(OR(Planning!W10="R",Planning!W10="F"),U44+1,0)</f>
        <v>1</v>
      </c>
      <c r="W44" s="25">
        <f>IF(OR(Planning!X10="R",Planning!X10="F"),V44+1,0)</f>
        <v>0</v>
      </c>
      <c r="X44" s="25">
        <f>IF(OR(Planning!Y10="R",Planning!Y10="F"),W44+1,0)</f>
        <v>1</v>
      </c>
      <c r="Y44" s="25">
        <f>IF(OR(Planning!Z10="R",Planning!Z10="F"),X44+1,0)</f>
        <v>0</v>
      </c>
      <c r="Z44" s="25">
        <f>IF(OR(Planning!AA10="R",Planning!AA10="F"),Y44+1,0)</f>
        <v>0</v>
      </c>
      <c r="AA44" s="25">
        <f>IF(OR(Planning!AB10="R",Planning!AB10="F"),Z44+1,0)</f>
        <v>0</v>
      </c>
      <c r="AB44" s="25">
        <f>IF(OR(Planning!AC10="R",Planning!AC10="F"),AA44+1,0)</f>
        <v>0</v>
      </c>
      <c r="AC44" s="25">
        <f>IF(OR(Planning!AD10="R",Planning!AD10="F"),AB44+1,0)</f>
        <v>1</v>
      </c>
      <c r="AD44" s="25">
        <f>IF(OR(Planning!AE10="R",Planning!AE10="F"),AC44+1,0)</f>
        <v>0</v>
      </c>
      <c r="AE44" s="25">
        <f>IF(OR(Planning!AF10="R",Planning!AF10="F"),AD44+1,0)</f>
        <v>0</v>
      </c>
      <c r="AF44" s="25">
        <f>IF(OR(Planning!AG10="R",Planning!AG10="F"),AE44+1,0)</f>
        <v>0</v>
      </c>
    </row>
    <row r="47" spans="1:32" x14ac:dyDescent="0.25">
      <c r="A47" s="24" t="s">
        <v>51</v>
      </c>
      <c r="B47" s="25">
        <f>IF(ISNUMBER(Planning!C7),0+1,0)</f>
        <v>1</v>
      </c>
      <c r="C47" s="25">
        <f>IF(ISNUMBER(Planning!D7),B47+1,0)</f>
        <v>2</v>
      </c>
      <c r="D47" s="25">
        <f>IF(ISNUMBER(Planning!E7),C47+1,0)</f>
        <v>0</v>
      </c>
      <c r="E47" s="25">
        <f>IF(ISNUMBER(Planning!F7),D47+1,0)</f>
        <v>1</v>
      </c>
      <c r="F47" s="25">
        <f>IF(ISNUMBER(Planning!G7),E47+1,0)</f>
        <v>2</v>
      </c>
      <c r="G47" s="25">
        <f>IF(ISNUMBER(Planning!H7),F47+1,0)</f>
        <v>3</v>
      </c>
      <c r="H47" s="25">
        <f>IF(ISNUMBER(Planning!I7),G47+1,0)</f>
        <v>0</v>
      </c>
      <c r="I47" s="25">
        <f>IF(ISNUMBER(Planning!J7),H47+1,0)</f>
        <v>1</v>
      </c>
      <c r="J47" s="25">
        <f>IF(ISNUMBER(Planning!K7),I47+1,0)</f>
        <v>2</v>
      </c>
      <c r="K47" s="25">
        <f>IF(ISNUMBER(Planning!L7),J47+1,0)</f>
        <v>0</v>
      </c>
      <c r="L47" s="25">
        <f>IF(ISNUMBER(Planning!M7),K47+1,0)</f>
        <v>1</v>
      </c>
      <c r="M47" s="25">
        <f>IF(ISNUMBER(Planning!N7),L47+1,0)</f>
        <v>2</v>
      </c>
      <c r="N47" s="25">
        <f>IF(ISNUMBER(Planning!O7),M47+1,0)</f>
        <v>3</v>
      </c>
      <c r="O47" s="25">
        <f>IF(ISNUMBER(Planning!P7),N47+1,0)</f>
        <v>0</v>
      </c>
      <c r="P47" s="25">
        <f>IF(ISNUMBER(Planning!Q7),O47+1,0)</f>
        <v>0</v>
      </c>
      <c r="Q47" s="25">
        <f>IF(ISNUMBER(Planning!R7),P47+1,0)</f>
        <v>1</v>
      </c>
      <c r="R47" s="25">
        <f>IF(ISNUMBER(Planning!S7),Q47+1,0)</f>
        <v>2</v>
      </c>
      <c r="S47" s="25">
        <f>IF(ISNUMBER(Planning!T7),R47+1,0)</f>
        <v>3</v>
      </c>
      <c r="T47" s="25">
        <f>IF(ISNUMBER(Planning!U7),S47+1,0)</f>
        <v>4</v>
      </c>
      <c r="U47" s="25">
        <f>IF(ISNUMBER(Planning!V7),T47+1,0)</f>
        <v>5</v>
      </c>
      <c r="V47" s="25">
        <f>IF(ISNUMBER(Planning!W7),U47+1,0)</f>
        <v>0</v>
      </c>
      <c r="W47" s="25">
        <f>IF(ISNUMBER(Planning!X7),V47+1,0)</f>
        <v>0</v>
      </c>
      <c r="X47" s="25">
        <f>IF(ISNUMBER(Planning!Y7),W47+1,0)</f>
        <v>1</v>
      </c>
      <c r="Y47" s="25">
        <f>IF(ISNUMBER(Planning!Z7),X47+1,0)</f>
        <v>2</v>
      </c>
      <c r="Z47" s="25">
        <f>IF(ISNUMBER(Planning!AA7),Y47+1,0)</f>
        <v>3</v>
      </c>
      <c r="AA47" s="25">
        <f>IF(ISNUMBER(Planning!AB7),Z47+1,0)</f>
        <v>4</v>
      </c>
      <c r="AB47" s="25">
        <f>IF(ISNUMBER(Planning!AC7),AA47+1,0)</f>
        <v>5</v>
      </c>
      <c r="AC47" s="25">
        <f>IF(ISNUMBER(Planning!AD7),AB47+1,0)</f>
        <v>0</v>
      </c>
      <c r="AD47" s="25">
        <f>IF(ISNUMBER(Planning!AE7),AC47+1,0)</f>
        <v>1</v>
      </c>
      <c r="AE47" s="25">
        <f>IF(ISNUMBER(Planning!AF7),AD47+1,0)</f>
        <v>2</v>
      </c>
      <c r="AF47" s="25">
        <f>IF(ISNUMBER(Planning!AG7),AE47+1,0)</f>
        <v>3</v>
      </c>
    </row>
    <row r="48" spans="1:32" x14ac:dyDescent="0.25">
      <c r="A48" s="24" t="s">
        <v>52</v>
      </c>
      <c r="B48" s="25">
        <f>IF(ISNUMBER(Planning!C8),0+1,0)</f>
        <v>0</v>
      </c>
      <c r="C48" s="25">
        <f>IF(ISNUMBER(Planning!D8),B48+1,0)</f>
        <v>1</v>
      </c>
      <c r="D48" s="25">
        <f>IF(ISNUMBER(Planning!E8),C48+1,0)</f>
        <v>2</v>
      </c>
      <c r="E48" s="25">
        <f>IF(ISNUMBER(Planning!F8),D48+1,0)</f>
        <v>3</v>
      </c>
      <c r="F48" s="25">
        <f>IF(ISNUMBER(Planning!G8),E48+1,0)</f>
        <v>4</v>
      </c>
      <c r="G48" s="25">
        <f>IF(ISNUMBER(Planning!H8),F48+1,0)</f>
        <v>5</v>
      </c>
      <c r="H48" s="25">
        <f>IF(ISNUMBER(Planning!I8),G48+1,0)</f>
        <v>0</v>
      </c>
      <c r="I48" s="25">
        <f>IF(ISNUMBER(Planning!J8),H48+1,0)</f>
        <v>1</v>
      </c>
      <c r="J48" s="25">
        <f>IF(ISNUMBER(Planning!K8),I48+1,0)</f>
        <v>2</v>
      </c>
      <c r="K48" s="25">
        <f>IF(ISNUMBER(Planning!L8),J48+1,0)</f>
        <v>3</v>
      </c>
      <c r="L48" s="25">
        <f>IF(ISNUMBER(Planning!M8),K48+1,0)</f>
        <v>4</v>
      </c>
      <c r="M48" s="25">
        <f>IF(ISNUMBER(Planning!N8),L48+1,0)</f>
        <v>5</v>
      </c>
      <c r="N48" s="25">
        <f>IF(ISNUMBER(Planning!O8),M48+1,0)</f>
        <v>0</v>
      </c>
      <c r="O48" s="25">
        <f>IF(ISNUMBER(Planning!P8),N48+1,0)</f>
        <v>0</v>
      </c>
      <c r="P48" s="25">
        <f>IF(ISNUMBER(Planning!Q8),O48+1,0)</f>
        <v>1</v>
      </c>
      <c r="Q48" s="25">
        <f>IF(ISNUMBER(Planning!R8),P48+1,0)</f>
        <v>0</v>
      </c>
      <c r="R48" s="25">
        <f>IF(ISNUMBER(Planning!S8),Q48+1,0)</f>
        <v>1</v>
      </c>
      <c r="S48" s="25">
        <f>IF(ISNUMBER(Planning!T8),R48+1,0)</f>
        <v>2</v>
      </c>
      <c r="T48" s="25">
        <f>IF(ISNUMBER(Planning!U8),S48+1,0)</f>
        <v>3</v>
      </c>
      <c r="U48" s="25">
        <f>IF(ISNUMBER(Planning!V8),T48+1,0)</f>
        <v>4</v>
      </c>
      <c r="V48" s="25">
        <f>IF(ISNUMBER(Planning!W8),U48+1,0)</f>
        <v>0</v>
      </c>
      <c r="W48" s="25">
        <f>IF(ISNUMBER(Planning!X8),V48+1,0)</f>
        <v>1</v>
      </c>
      <c r="X48" s="25">
        <f>IF(ISNUMBER(Planning!Y8),W48+1,0)</f>
        <v>2</v>
      </c>
      <c r="Y48" s="25">
        <f>IF(ISNUMBER(Planning!Z8),X48+1,0)</f>
        <v>3</v>
      </c>
      <c r="Z48" s="25">
        <f>IF(ISNUMBER(Planning!AA8),Y48+1,0)</f>
        <v>4</v>
      </c>
      <c r="AA48" s="25">
        <f>IF(ISNUMBER(Planning!AB8),Z48+1,0)</f>
        <v>0</v>
      </c>
      <c r="AB48" s="25">
        <f>IF(ISNUMBER(Planning!AC8),AA48+1,0)</f>
        <v>1</v>
      </c>
      <c r="AC48" s="25">
        <f>IF(ISNUMBER(Planning!AD8),AB48+1,0)</f>
        <v>0</v>
      </c>
      <c r="AD48" s="25">
        <f>IF(ISNUMBER(Planning!AE8),AC48+1,0)</f>
        <v>1</v>
      </c>
      <c r="AE48" s="25">
        <f>IF(ISNUMBER(Planning!AF8),AD48+1,0)</f>
        <v>2</v>
      </c>
      <c r="AF48" s="25">
        <f>IF(ISNUMBER(Planning!AG8),AE48+1,0)</f>
        <v>3</v>
      </c>
    </row>
    <row r="49" spans="1:32" x14ac:dyDescent="0.25">
      <c r="A49" s="24" t="s">
        <v>53</v>
      </c>
      <c r="B49" s="25">
        <f>IF(ISNUMBER(Planning!C9),0+1,0)</f>
        <v>1</v>
      </c>
      <c r="C49" s="25">
        <f>IF(ISNUMBER(Planning!D9),B49+1,0)</f>
        <v>2</v>
      </c>
      <c r="D49" s="25">
        <f>IF(ISNUMBER(Planning!E9),C49+1,0)</f>
        <v>3</v>
      </c>
      <c r="E49" s="25">
        <f>IF(ISNUMBER(Planning!F9),D49+1,0)</f>
        <v>4</v>
      </c>
      <c r="F49" s="25">
        <f>IF(ISNUMBER(Planning!G9),E49+1,0)</f>
        <v>5</v>
      </c>
      <c r="G49" s="25">
        <f>IF(ISNUMBER(Planning!H9),F49+1,0)</f>
        <v>0</v>
      </c>
      <c r="H49" s="25">
        <f>IF(ISNUMBER(Planning!I9),G49+1,0)</f>
        <v>0</v>
      </c>
      <c r="I49" s="25">
        <f>IF(ISNUMBER(Planning!J9),H49+1,0)</f>
        <v>1</v>
      </c>
      <c r="J49" s="25">
        <f>IF(ISNUMBER(Planning!K9),I49+1,0)</f>
        <v>2</v>
      </c>
      <c r="K49" s="25">
        <f>IF(ISNUMBER(Planning!L9),J49+1,0)</f>
        <v>3</v>
      </c>
      <c r="L49" s="25">
        <f>IF(ISNUMBER(Planning!M9),K49+1,0)</f>
        <v>0</v>
      </c>
      <c r="M49" s="25">
        <f>IF(ISNUMBER(Planning!N9),L49+1,0)</f>
        <v>1</v>
      </c>
      <c r="N49" s="25">
        <f>IF(ISNUMBER(Planning!O9),M49+1,0)</f>
        <v>2</v>
      </c>
      <c r="O49" s="25">
        <f>IF(ISNUMBER(Planning!P9),N49+1,0)</f>
        <v>0</v>
      </c>
      <c r="P49" s="25">
        <f>IF(ISNUMBER(Planning!Q9),O49+1,0)</f>
        <v>1</v>
      </c>
      <c r="Q49" s="25">
        <f>IF(ISNUMBER(Planning!R9),P49+1,0)</f>
        <v>2</v>
      </c>
      <c r="R49" s="25">
        <f>IF(ISNUMBER(Planning!S9),Q49+1,0)</f>
        <v>3</v>
      </c>
      <c r="S49" s="25">
        <f>IF(ISNUMBER(Planning!T9),R49+1,0)</f>
        <v>4</v>
      </c>
      <c r="T49" s="25">
        <f>IF(ISNUMBER(Planning!U9),S49+1,0)</f>
        <v>5</v>
      </c>
      <c r="U49" s="25">
        <f>IF(ISNUMBER(Planning!V9),T49+1,0)</f>
        <v>0</v>
      </c>
      <c r="V49" s="25">
        <f>IF(ISNUMBER(Planning!W9),U49+1,0)</f>
        <v>0</v>
      </c>
      <c r="W49" s="25">
        <f>IF(ISNUMBER(Planning!X9),V49+1,0)</f>
        <v>1</v>
      </c>
      <c r="X49" s="25">
        <f>IF(ISNUMBER(Planning!Y9),W49+1,0)</f>
        <v>2</v>
      </c>
      <c r="Y49" s="25">
        <f>IF(ISNUMBER(Planning!Z9),X49+1,0)</f>
        <v>0</v>
      </c>
      <c r="Z49" s="25">
        <f>IF(ISNUMBER(Planning!AA9),Y49+1,0)</f>
        <v>1</v>
      </c>
      <c r="AA49" s="25">
        <f>IF(ISNUMBER(Planning!AB9),Z49+1,0)</f>
        <v>2</v>
      </c>
      <c r="AB49" s="25">
        <f>IF(ISNUMBER(Planning!AC9),AA49+1,0)</f>
        <v>3</v>
      </c>
      <c r="AC49" s="25">
        <f>IF(ISNUMBER(Planning!AD9),AB49+1,0)</f>
        <v>0</v>
      </c>
      <c r="AD49" s="25">
        <f>IF(ISNUMBER(Planning!AE9),AC49+1,0)</f>
        <v>1</v>
      </c>
      <c r="AE49" s="25">
        <f>IF(ISNUMBER(Planning!AF9),AD49+1,0)</f>
        <v>2</v>
      </c>
      <c r="AF49" s="25">
        <f>IF(ISNUMBER(Planning!AG9),AE49+1,0)</f>
        <v>3</v>
      </c>
    </row>
    <row r="50" spans="1:32" x14ac:dyDescent="0.25">
      <c r="A50" s="24" t="s">
        <v>54</v>
      </c>
      <c r="B50" s="25">
        <f>IF(ISNUMBER(Planning!C10),0+1,0)</f>
        <v>1</v>
      </c>
      <c r="C50" s="25">
        <f>IF(ISNUMBER(Planning!D10),B50+1,0)</f>
        <v>2</v>
      </c>
      <c r="D50" s="25">
        <f>IF(ISNUMBER(Planning!E10),C50+1,0)</f>
        <v>3</v>
      </c>
      <c r="E50" s="25">
        <f>IF(ISNUMBER(Planning!F10),D50+1,0)</f>
        <v>0</v>
      </c>
      <c r="F50" s="25">
        <f>IF(ISNUMBER(Planning!G10),E50+1,0)</f>
        <v>1</v>
      </c>
      <c r="G50" s="25">
        <f>IF(ISNUMBER(Planning!H10),F50+1,0)</f>
        <v>2</v>
      </c>
      <c r="H50" s="25">
        <f>IF(ISNUMBER(Planning!I10),G50+1,0)</f>
        <v>0</v>
      </c>
      <c r="I50" s="25">
        <f>IF(ISNUMBER(Planning!J10),H50+1,0)</f>
        <v>0</v>
      </c>
      <c r="J50" s="25">
        <f>IF(ISNUMBER(Planning!K10),I50+1,0)</f>
        <v>1</v>
      </c>
      <c r="K50" s="25">
        <f>IF(ISNUMBER(Planning!L10),J50+1,0)</f>
        <v>2</v>
      </c>
      <c r="L50" s="25">
        <f>IF(ISNUMBER(Planning!M10),K50+1,0)</f>
        <v>3</v>
      </c>
      <c r="M50" s="25">
        <f>IF(ISNUMBER(Planning!N10),L50+1,0)</f>
        <v>4</v>
      </c>
      <c r="N50" s="25">
        <f>IF(ISNUMBER(Planning!O10),M50+1,0)</f>
        <v>5</v>
      </c>
      <c r="O50" s="25">
        <f>IF(ISNUMBER(Planning!P10),N50+1,0)</f>
        <v>0</v>
      </c>
      <c r="P50" s="25">
        <f>IF(ISNUMBER(Planning!Q10),O50+1,0)</f>
        <v>1</v>
      </c>
      <c r="Q50" s="25">
        <f>IF(ISNUMBER(Planning!R10),P50+1,0)</f>
        <v>2</v>
      </c>
      <c r="R50" s="25">
        <f>IF(ISNUMBER(Planning!S10),Q50+1,0)</f>
        <v>3</v>
      </c>
      <c r="S50" s="25">
        <f>IF(ISNUMBER(Planning!T10),R50+1,0)</f>
        <v>4</v>
      </c>
      <c r="T50" s="25">
        <f>IF(ISNUMBER(Planning!U10),S50+1,0)</f>
        <v>0</v>
      </c>
      <c r="U50" s="25">
        <f>IF(ISNUMBER(Planning!V10),T50+1,0)</f>
        <v>1</v>
      </c>
      <c r="V50" s="25">
        <f>IF(ISNUMBER(Planning!W10),U50+1,0)</f>
        <v>0</v>
      </c>
      <c r="W50" s="25">
        <f>IF(ISNUMBER(Planning!X10),V50+1,0)</f>
        <v>1</v>
      </c>
      <c r="X50" s="25">
        <f>IF(ISNUMBER(Planning!Y10),W50+1,0)</f>
        <v>0</v>
      </c>
      <c r="Y50" s="25">
        <f>IF(ISNUMBER(Planning!Z10),X50+1,0)</f>
        <v>1</v>
      </c>
      <c r="Z50" s="25">
        <f>IF(ISNUMBER(Planning!AA10),Y50+1,0)</f>
        <v>2</v>
      </c>
      <c r="AA50" s="25">
        <f>IF(ISNUMBER(Planning!AB10),Z50+1,0)</f>
        <v>3</v>
      </c>
      <c r="AB50" s="25">
        <f>IF(ISNUMBER(Planning!AC10),AA50+1,0)</f>
        <v>4</v>
      </c>
      <c r="AC50" s="25">
        <f>IF(ISNUMBER(Planning!AD10),AB50+1,0)</f>
        <v>0</v>
      </c>
      <c r="AD50" s="25">
        <f>IF(ISNUMBER(Planning!AE10),AC50+1,0)</f>
        <v>1</v>
      </c>
      <c r="AE50" s="25">
        <f>IF(ISNUMBER(Planning!AF10),AD50+1,0)</f>
        <v>2</v>
      </c>
      <c r="AF50" s="25">
        <f>IF(ISNUMBER(Planning!AG10),AE50+1,0)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1" width="22" customWidth="1"/>
    <col min="2" max="5" width="12" customWidth="1"/>
    <col min="6" max="6" width="14" customWidth="1"/>
    <col min="7" max="7" width="22" customWidth="1"/>
    <col min="8" max="8" width="14" customWidth="1"/>
  </cols>
  <sheetData>
    <row r="1" spans="1:1" x14ac:dyDescent="0.25">
      <c r="A1" s="26" t="s">
        <v>55</v>
      </c>
    </row>
    <row r="3" ht="32" customHeight="1" spans="1:8" x14ac:dyDescent="0.25">
      <c r="A3" s="3" t="s">
        <v>27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</row>
    <row r="4" spans="1:8" x14ac:dyDescent="0.25">
      <c r="A4" s="8" t="s">
        <v>13</v>
      </c>
      <c r="B4" s="27">
        <v>0.3541666666666667</v>
      </c>
      <c r="C4" s="27">
        <v>0.6041666666666666</v>
      </c>
      <c r="D4" s="27">
        <v>0.7083333333333334</v>
      </c>
      <c r="E4" s="27">
        <v>0.8333333333333334</v>
      </c>
      <c r="F4" s="28">
        <f>((C4-B4)+(E4-D4))*24</f>
        <v>9</v>
      </c>
      <c r="G4" s="28">
        <f>(1-E4+B4)*24</f>
        <v>12.5</v>
      </c>
      <c r="H4" s="21" t="str">
        <f>IF(G4&gt;=11,"OK","À corriger")</f>
        <v>OK</v>
      </c>
    </row>
    <row r="5" spans="1:8" x14ac:dyDescent="0.25">
      <c r="A5" s="8" t="s">
        <v>16</v>
      </c>
      <c r="B5" s="27">
        <v>0.375</v>
      </c>
      <c r="C5" s="27">
        <v>0.6041666666666666</v>
      </c>
      <c r="D5" s="27">
        <v>0.7291666666666666</v>
      </c>
      <c r="E5" s="27">
        <v>0.875</v>
      </c>
      <c r="F5" s="28">
        <f>((C5-B5)+(E5-D5))*24</f>
        <v>9</v>
      </c>
      <c r="G5" s="28">
        <f>(1-E5+B5)*24</f>
        <v>12</v>
      </c>
      <c r="H5" s="21" t="str">
        <f>IF(G5&gt;=11,"OK","À corriger")</f>
        <v>OK</v>
      </c>
    </row>
    <row r="6" spans="1:8" x14ac:dyDescent="0.25">
      <c r="A6" s="8" t="s">
        <v>17</v>
      </c>
      <c r="B6" s="27">
        <v>0.3958333333333333</v>
      </c>
      <c r="C6" s="27">
        <v>0.6041666666666666</v>
      </c>
      <c r="D6" s="27">
        <v>0.7083333333333334</v>
      </c>
      <c r="E6" s="27">
        <v>0.875</v>
      </c>
      <c r="F6" s="28">
        <f>((C6-B6)+(E6-D6))*24</f>
        <v>9</v>
      </c>
      <c r="G6" s="28">
        <f>(1-E6+B6)*24</f>
        <v>12.5</v>
      </c>
      <c r="H6" s="21" t="str">
        <f>IF(G6&gt;=11,"OK","À corriger")</f>
        <v>OK</v>
      </c>
    </row>
    <row r="7" spans="1:8" x14ac:dyDescent="0.25">
      <c r="A7" s="8" t="s">
        <v>18</v>
      </c>
      <c r="B7" s="27">
        <v>0.4166666666666667</v>
      </c>
      <c r="C7" s="27">
        <v>0.6041666666666666</v>
      </c>
      <c r="D7" s="27">
        <v>0.7291666666666666</v>
      </c>
      <c r="E7" s="27">
        <v>0.9166666666666666</v>
      </c>
      <c r="F7" s="28">
        <f>((C7-B7)+(E7-D7))*24</f>
        <v>9</v>
      </c>
      <c r="G7" s="28">
        <f>(1-E7+B7)*24</f>
        <v>12</v>
      </c>
      <c r="H7" s="21" t="str">
        <f>IF(G7&gt;=11,"OK","À corriger")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44" customWidth="1"/>
    <col min="2" max="2" width="18" customWidth="1"/>
    <col min="3" max="3" width="60" customWidth="1"/>
  </cols>
  <sheetData>
    <row r="1" spans="1:1" x14ac:dyDescent="0.25">
      <c r="A1" s="26" t="s">
        <v>63</v>
      </c>
    </row>
    <row r="2" spans="1:3" x14ac:dyDescent="0.25">
      <c r="A2" s="29" t="s">
        <v>64</v>
      </c>
      <c r="B2" s="30">
        <v>192</v>
      </c>
      <c r="C2" s="29" t="s">
        <v>65</v>
      </c>
    </row>
    <row r="3" spans="1:3" x14ac:dyDescent="0.25">
      <c r="A3" s="29" t="s">
        <v>66</v>
      </c>
      <c r="B3" s="30">
        <v>45</v>
      </c>
      <c r="C3" s="29" t="s">
        <v>67</v>
      </c>
    </row>
    <row r="4" spans="1:3" x14ac:dyDescent="0.25">
      <c r="A4" s="29" t="s">
        <v>68</v>
      </c>
      <c r="B4" s="30">
        <v>2</v>
      </c>
      <c r="C4" s="29" t="s">
        <v>69</v>
      </c>
    </row>
    <row r="5" spans="1:3" x14ac:dyDescent="0.25">
      <c r="A5" s="29" t="s">
        <v>70</v>
      </c>
      <c r="B5" s="30">
        <v>2</v>
      </c>
      <c r="C5" s="29" t="s">
        <v>71</v>
      </c>
    </row>
    <row r="6" spans="1:3" x14ac:dyDescent="0.25">
      <c r="A6" s="29" t="s">
        <v>72</v>
      </c>
      <c r="B6" s="30">
        <v>9</v>
      </c>
      <c r="C6" s="29" t="s">
        <v>73</v>
      </c>
    </row>
    <row r="7" spans="1:3" x14ac:dyDescent="0.25">
      <c r="A7" s="29" t="s">
        <v>74</v>
      </c>
      <c r="B7" s="30" t="s">
        <v>75</v>
      </c>
      <c r="C7" s="29" t="s">
        <v>76</v>
      </c>
    </row>
    <row r="9" spans="1:2" x14ac:dyDescent="0.25">
      <c r="A9" s="29" t="s">
        <v>77</v>
      </c>
      <c r="B9" s="21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20" customWidth="1"/>
  </cols>
  <sheetData>
    <row r="1" spans="1:1" x14ac:dyDescent="0.25">
      <c r="A1" s="31" t="s">
        <v>79</v>
      </c>
    </row>
    <row r="2" spans="1:1" x14ac:dyDescent="0.25">
      <c r="A2" s="32" t="s">
        <v>80</v>
      </c>
    </row>
    <row r="3" spans="1:1" x14ac:dyDescent="0.25">
      <c r="A3" s="32" t="s">
        <v>81</v>
      </c>
    </row>
    <row r="4" spans="1:1" x14ac:dyDescent="0.25">
      <c r="A4" s="32" t="s">
        <v>82</v>
      </c>
    </row>
    <row r="5" spans="1:1" x14ac:dyDescent="0.25">
      <c r="A5" s="32" t="s">
        <v>83</v>
      </c>
    </row>
    <row r="6" spans="1:1" x14ac:dyDescent="0.25">
      <c r="A6" s="31" t="s">
        <v>84</v>
      </c>
    </row>
    <row r="7" spans="1:1" x14ac:dyDescent="0.25">
      <c r="A7" s="32" t="s">
        <v>85</v>
      </c>
    </row>
    <row r="8" spans="1:1" x14ac:dyDescent="0.25">
      <c r="A8" s="32" t="s">
        <v>86</v>
      </c>
    </row>
    <row r="9" spans="1:1" x14ac:dyDescent="0.25">
      <c r="A9" s="32" t="s">
        <v>87</v>
      </c>
    </row>
    <row r="10" spans="1:1" x14ac:dyDescent="0.25">
      <c r="A10" s="32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Planning</vt:lpstr>
      <vt:lpstr>Contrôle CCNT</vt:lpstr>
      <vt:lpstr>Horaires</vt:lpstr>
      <vt:lpstr>Paramètres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RestEasy</dc:creator>
  <dc:title/>
  <dc:subject/>
  <dc:description/>
  <cp:keywords/>
  <cp:category/>
  <cp:lastModifiedBy>Unknown</cp:lastModifiedBy>
  <dcterms:created xsi:type="dcterms:W3CDTF">2026-11-03T08:15:55Z</dcterms:created>
  <dcterms:modified xsi:type="dcterms:W3CDTF">2026-11-03T08:15:55Z</dcterms:modified>
</cp:coreProperties>
</file>