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s" state="visible" r:id="rId4"/>
    <sheet sheetId="2" name="Comptes" state="visible" r:id="rId5"/>
    <sheet sheetId="3" name="BDL sans facture" state="visible" r:id="rId6"/>
  </sheets>
  <calcPr calcId="171027"/>
</workbook>
</file>

<file path=xl/sharedStrings.xml><?xml version="1.0" encoding="utf-8"?>
<sst xmlns="http://schemas.openxmlformats.org/spreadsheetml/2006/main" count="77" uniqueCount="49">
  <si>
    <t>Fournisseur</t>
  </si>
  <si>
    <t>Catégorie</t>
  </si>
  <si>
    <t>N° facture</t>
  </si>
  <si>
    <t>N° BDL</t>
  </si>
  <si>
    <t>Montant facture CHF (TVA incl.)</t>
  </si>
  <si>
    <t>Montant BDL CHF</t>
  </si>
  <si>
    <t>Écart CHF</t>
  </si>
  <si>
    <t>Rapprochement</t>
  </si>
  <si>
    <t>Date d'envoi de la facture</t>
  </si>
  <si>
    <t>Échéance</t>
  </si>
  <si>
    <t>Date de règlement</t>
  </si>
  <si>
    <t>Statut paiement</t>
  </si>
  <si>
    <t>Compte</t>
  </si>
  <si>
    <t>Libellé du compte</t>
  </si>
  <si>
    <t>Caratello Weine AG</t>
  </si>
  <si>
    <t>Boissons</t>
  </si>
  <si>
    <t>304350</t>
  </si>
  <si>
    <t>288831</t>
  </si>
  <si>
    <t>rapprochée</t>
  </si>
  <si>
    <t>à payer</t>
  </si>
  <si>
    <t>4010</t>
  </si>
  <si>
    <t>Achats de marchandises : Beverage</t>
  </si>
  <si>
    <t>Delitrade AG</t>
  </si>
  <si>
    <t>Alimentaire</t>
  </si>
  <si>
    <t>23550</t>
  </si>
  <si>
    <t>173047846</t>
  </si>
  <si>
    <t>4000</t>
  </si>
  <si>
    <t>Achats de marchandises : Food</t>
  </si>
  <si>
    <t>L'Artisan Glacier</t>
  </si>
  <si>
    <t>17103</t>
  </si>
  <si>
    <t>24900</t>
  </si>
  <si>
    <t>Royal Fish Sàrl</t>
  </si>
  <si>
    <t>21801882</t>
  </si>
  <si>
    <t>31325</t>
  </si>
  <si>
    <t>Stardrinks AG</t>
  </si>
  <si>
    <t>95693472</t>
  </si>
  <si>
    <t>73580532</t>
  </si>
  <si>
    <t>TOTAL</t>
  </si>
  <si>
    <t/>
  </si>
  <si>
    <t>Libellé</t>
  </si>
  <si>
    <t>Classe</t>
  </si>
  <si>
    <t>Nombre de factures</t>
  </si>
  <si>
    <t>Total CHF (TVA incl.)</t>
  </si>
  <si>
    <t>4 Charges de matériel, marchandises et prestations</t>
  </si>
  <si>
    <t>2000</t>
  </si>
  <si>
    <t>Créanciers : factures non payées</t>
  </si>
  <si>
    <t>Capitaux étrangers</t>
  </si>
  <si>
    <t>Plan comptable PME suisse, version générique : les comptes se règlent dans Finance &gt; Bilan. Montants = totaux des factures, TVA incluse (la TVA n'est pas encore séparée). Brouillon à faire valider par votre comptable.</t>
  </si>
  <si>
    <t>Montant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</si>
</sst>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Arial"/>
    </font>
    <font>
      <sz val="10"/>
      <name val="Arial"/>
    </font>
    <font>
      <b/>
      <sz val="10"/>
      <name val="Arial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4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6" customWidth="1"/>
    <col min="3" max="3" width="14" customWidth="1"/>
    <col min="4" max="5" width="18" customWidth="1"/>
    <col min="6" max="6" width="16" customWidth="1"/>
    <col min="7" max="7" width="12" customWidth="1"/>
    <col min="8" max="8" width="15" customWidth="1"/>
    <col min="9" max="9" width="18" customWidth="1"/>
    <col min="10" max="10" width="13" customWidth="1"/>
    <col min="11" max="11" width="16" customWidth="1"/>
    <col min="12" max="12" width="14" customWidth="1"/>
    <col min="13" max="13" width="12" customWidth="1"/>
    <col min="14" max="14" width="40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2" customFormat="1" x14ac:dyDescent="0.25">
      <c r="A2" s="2" t="s">
        <v>14</v>
      </c>
      <c r="B2" s="2" t="s">
        <v>15</v>
      </c>
      <c r="C2" s="2" t="s">
        <v>16</v>
      </c>
      <c r="D2" s="2" t="s">
        <v>17</v>
      </c>
      <c r="E2" s="3">
        <v>1186.4</v>
      </c>
      <c r="F2" s="3">
        <v>1101.6</v>
      </c>
      <c r="G2" s="3">
        <f>IF(AND(ISNUMBER(E2),ISNUMBER(F2)),E2-F2,"")</f>
        <v>84.8</v>
      </c>
      <c r="H2" s="2" t="s">
        <v>18</v>
      </c>
      <c r="I2" s="4">
        <v>46323.5</v>
      </c>
      <c r="J2" s="4">
        <v>46353.5</v>
      </c>
      <c r="K2" s="4"/>
      <c r="L2" s="2" t="s">
        <v>19</v>
      </c>
      <c r="M2" s="2" t="s">
        <v>20</v>
      </c>
      <c r="N2" s="2" t="s">
        <v>21</v>
      </c>
    </row>
    <row r="3" spans="1:14" s="2" customFormat="1" x14ac:dyDescent="0.25">
      <c r="A3" s="2" t="s">
        <v>22</v>
      </c>
      <c r="B3" s="2" t="s">
        <v>23</v>
      </c>
      <c r="C3" s="2" t="s">
        <v>24</v>
      </c>
      <c r="D3" s="2" t="s">
        <v>25</v>
      </c>
      <c r="E3" s="3">
        <v>408.72</v>
      </c>
      <c r="F3" s="3">
        <v>398.75</v>
      </c>
      <c r="G3" s="3">
        <f>IF(AND(ISNUMBER(E3),ISNUMBER(F3)),E3-F3,"")</f>
        <v>9.97</v>
      </c>
      <c r="H3" s="2" t="s">
        <v>18</v>
      </c>
      <c r="I3" s="4">
        <v>46322.5</v>
      </c>
      <c r="J3" s="4">
        <v>46352.5</v>
      </c>
      <c r="K3" s="4"/>
      <c r="L3" s="2" t="s">
        <v>19</v>
      </c>
      <c r="M3" s="2" t="s">
        <v>26</v>
      </c>
      <c r="N3" s="2" t="s">
        <v>27</v>
      </c>
    </row>
    <row r="4" spans="1:14" s="2" customFormat="1" x14ac:dyDescent="0.25">
      <c r="A4" s="2" t="s">
        <v>28</v>
      </c>
      <c r="B4" s="2" t="s">
        <v>23</v>
      </c>
      <c r="C4" s="2" t="s">
        <v>29</v>
      </c>
      <c r="D4" s="2" t="s">
        <v>30</v>
      </c>
      <c r="E4" s="3">
        <v>740.55</v>
      </c>
      <c r="F4" s="3">
        <v>722.5</v>
      </c>
      <c r="G4" s="3">
        <f>IF(AND(ISNUMBER(E4),ISNUMBER(F4)),E4-F4,"")</f>
        <v>18.05</v>
      </c>
      <c r="H4" s="2" t="s">
        <v>18</v>
      </c>
      <c r="I4" s="4">
        <v>46324.5</v>
      </c>
      <c r="J4" s="4">
        <v>46354.5</v>
      </c>
      <c r="K4" s="4"/>
      <c r="L4" s="2" t="s">
        <v>19</v>
      </c>
      <c r="M4" s="2" t="s">
        <v>26</v>
      </c>
      <c r="N4" s="2" t="s">
        <v>27</v>
      </c>
    </row>
    <row r="5" spans="1:14" s="2" customFormat="1" x14ac:dyDescent="0.25">
      <c r="A5" s="2" t="s">
        <v>31</v>
      </c>
      <c r="B5" s="2" t="s">
        <v>23</v>
      </c>
      <c r="C5" s="2" t="s">
        <v>32</v>
      </c>
      <c r="D5" s="2" t="s">
        <v>33</v>
      </c>
      <c r="E5" s="3">
        <v>160.5</v>
      </c>
      <c r="F5" s="3">
        <v>156.58</v>
      </c>
      <c r="G5" s="3">
        <f>IF(AND(ISNUMBER(E5),ISNUMBER(F5)),E5-F5,"")</f>
        <v>3.92</v>
      </c>
      <c r="H5" s="2" t="s">
        <v>18</v>
      </c>
      <c r="I5" s="4">
        <v>46323.5</v>
      </c>
      <c r="J5" s="4">
        <v>46353.5</v>
      </c>
      <c r="K5" s="4"/>
      <c r="L5" s="2" t="s">
        <v>19</v>
      </c>
      <c r="M5" s="2" t="s">
        <v>26</v>
      </c>
      <c r="N5" s="2" t="s">
        <v>27</v>
      </c>
    </row>
    <row r="6" spans="1:14" s="2" customFormat="1" x14ac:dyDescent="0.25">
      <c r="A6" s="2" t="s">
        <v>34</v>
      </c>
      <c r="B6" s="2" t="s">
        <v>15</v>
      </c>
      <c r="C6" s="2" t="s">
        <v>35</v>
      </c>
      <c r="D6" s="2" t="s">
        <v>36</v>
      </c>
      <c r="E6" s="3">
        <v>829.65</v>
      </c>
      <c r="F6" s="3">
        <v>778.37</v>
      </c>
      <c r="G6" s="3">
        <f>IF(AND(ISNUMBER(E6),ISNUMBER(F6)),E6-F6,"")</f>
        <v>51.28</v>
      </c>
      <c r="H6" s="2" t="s">
        <v>18</v>
      </c>
      <c r="I6" s="4">
        <v>46324.5</v>
      </c>
      <c r="J6" s="4">
        <v>46354.5</v>
      </c>
      <c r="K6" s="4"/>
      <c r="L6" s="2" t="s">
        <v>19</v>
      </c>
      <c r="M6" s="2" t="s">
        <v>20</v>
      </c>
      <c r="N6" s="2" t="s">
        <v>21</v>
      </c>
    </row>
    <row r="7" spans="1:5" s="5" customFormat="1" x14ac:dyDescent="0.25">
      <c r="A7" s="5" t="s">
        <v>37</v>
      </c>
      <c r="B7" s="5" t="s">
        <v>38</v>
      </c>
      <c r="C7" s="5" t="s">
        <v>38</v>
      </c>
      <c r="D7" s="5" t="s">
        <v>38</v>
      </c>
      <c r="E7" s="6">
        <f>SUM(E2:E6)</f>
        <v>3325.82</v>
      </c>
    </row>
  </sheetData>
  <autoFilter ref="A1:N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0" customWidth="1"/>
    <col min="2" max="2" width="52" customWidth="1"/>
    <col min="3" max="3" width="28" customWidth="1"/>
    <col min="4" max="5" width="18" customWidth="1"/>
  </cols>
  <sheetData>
    <row r="1" spans="1:5" s="1" customFormat="1" x14ac:dyDescent="0.25">
      <c r="A1" s="1" t="s">
        <v>12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 x14ac:dyDescent="0.25">
      <c r="A2" t="s">
        <v>26</v>
      </c>
      <c r="B2" t="s">
        <v>27</v>
      </c>
      <c r="C2" t="s">
        <v>43</v>
      </c>
      <c r="D2">
        <f>COUNTIFS(Factures!$M$2:$M$6,A2)</f>
        <v>3</v>
      </c>
      <c r="E2" s="7">
        <f>SUMIFS(Factures!$E$2:$E$6,Factures!$M$2:$M$6,A2)</f>
        <v>1309.77</v>
      </c>
    </row>
    <row r="3" spans="1:5" x14ac:dyDescent="0.25">
      <c r="A3" t="s">
        <v>20</v>
      </c>
      <c r="B3" t="s">
        <v>21</v>
      </c>
      <c r="C3" t="s">
        <v>43</v>
      </c>
      <c r="D3">
        <f>COUNTIFS(Factures!$M$2:$M$6,A3)</f>
        <v>2</v>
      </c>
      <c r="E3" s="7">
        <f>SUMIFS(Factures!$E$2:$E$6,Factures!$M$2:$M$6,A3)</f>
        <v>2016.05</v>
      </c>
    </row>
    <row r="4" spans="1:5" s="5" customFormat="1" x14ac:dyDescent="0.25">
      <c r="A4" s="5" t="s">
        <v>44</v>
      </c>
      <c r="B4" s="5" t="s">
        <v>45</v>
      </c>
      <c r="C4" s="5" t="s">
        <v>46</v>
      </c>
      <c r="D4" s="5">
        <f>COUNTIFS(Factures!$L$2:$L$6,"&lt;&gt;payée",Factures!$E$2:$E$6,"&gt;0")</f>
        <v>5</v>
      </c>
      <c r="E4" s="6">
        <f>SUMIFS(Factures!$E$2:$E$6,Factures!$L$2:$L$6,"&lt;&gt;payée")</f>
        <v>3325.82</v>
      </c>
    </row>
    <row r="6" spans="1:2" x14ac:dyDescent="0.25">
      <c r="A6" t="s">
        <v>38</v>
      </c>
      <c r="B6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30" customWidth="1"/>
    <col min="2" max="2" width="16" customWidth="1"/>
    <col min="3" max="3" width="14" customWidth="1"/>
  </cols>
  <sheetData>
    <row r="1" spans="1:3" s="8" customFormat="1" x14ac:dyDescent="0.25">
      <c r="A1" s="8" t="s">
        <v>0</v>
      </c>
      <c r="B1" s="8" t="s">
        <v>3</v>
      </c>
      <c r="C1" s="8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Factures</vt:lpstr>
      <vt:lpstr>Comptes</vt:lpstr>
      <vt:lpstr>BDL sans facture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2026-11-03T09:07:29Z</dcterms:created>
  <dcterms:modified xsi:type="dcterms:W3CDTF">2026-11-03T09:07:29Z</dcterms:modified>
</cp:coreProperties>
</file>