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capitulatif" state="visible" r:id="rId4"/>
    <sheet sheetId="2" name="Unités" state="hidden" r:id="rId5"/>
    <sheet sheetId="3" name="Caratello Weine AG" state="visible" r:id="rId6"/>
    <sheet sheetId="4" name="Stardrinks AG" state="visible" r:id="rId7"/>
  </sheets>
  <calcPr calcId="171027" fullCalcOnLoad="1"/>
</workbook>
</file>

<file path=xl/sharedStrings.xml><?xml version="1.0" encoding="utf-8"?>
<sst xmlns="http://schemas.openxmlformats.org/spreadsheetml/2006/main" count="114" uniqueCount="39">
  <si>
    <t>Fournisseur</t>
  </si>
  <si>
    <t>Total HT (CHF)</t>
  </si>
  <si>
    <t>Caratello Weine AG</t>
  </si>
  <si>
    <t>Stardrinks AG</t>
  </si>
  <si>
    <t>TOTAL</t>
  </si>
  <si>
    <t>Unité</t>
  </si>
  <si>
    <t>Facteur (g ou cl)</t>
  </si>
  <si>
    <t>g</t>
  </si>
  <si>
    <t>kg</t>
  </si>
  <si>
    <t>cl</t>
  </si>
  <si>
    <t>litre</t>
  </si>
  <si>
    <t>pce</t>
  </si>
  <si>
    <t>Commande · Beverage · Caratello Weine AG</t>
  </si>
  <si>
    <t>Remplir Quantité et Unité (bleu) : le nombre de conditionnements et le total se calculent. Prix HT d'après l'inventaire : à vérifier.</t>
  </si>
  <si>
    <t>Produit</t>
  </si>
  <si>
    <t>Quantité</t>
  </si>
  <si>
    <t>Conditionnement</t>
  </si>
  <si>
    <t>Unité cond.</t>
  </si>
  <si>
    <t>PU HT / cond. (CHF)</t>
  </si>
  <si>
    <t>Nb cond.</t>
  </si>
  <si>
    <t>Etna Bianco DOC Benanti 2017 75 cl (échantillon)</t>
  </si>
  <si>
    <t>Etna Rosso DOC Benanti 2016 75 cl (échantillon)</t>
  </si>
  <si>
    <t>Bolgheri Rosso DOC Le Macchiole 2017 75 cl</t>
  </si>
  <si>
    <t>Brunello di Montalcino DOCG Mastrojanni 2014 75 cl</t>
  </si>
  <si>
    <t>Cento su Cento Primitivo Salento Rosso IGT Castel di Salve 2016 75 cl</t>
  </si>
  <si>
    <t>Hebo Suvereto DOCG Azienda Petra 2017 75 cl</t>
  </si>
  <si>
    <t>Pecorino d'Abruzzo DOC Torre dei Beati 2018 75 cl</t>
  </si>
  <si>
    <t/>
  </si>
  <si>
    <t>TOTAL HT</t>
  </si>
  <si>
    <t>Commande · Beverage · Stardrinks AG</t>
  </si>
  <si>
    <t>20 cl Schweppes Tonic Water VR</t>
  </si>
  <si>
    <t>20 lt Birra Moretti 4.6% Tank</t>
  </si>
  <si>
    <t>25 cl Acqua Panna sans gas VC</t>
  </si>
  <si>
    <t>25 cl Orangina Standard Caisse à 15</t>
  </si>
  <si>
    <t>25 cl S.Pellegrino eau minérale VC</t>
  </si>
  <si>
    <t>33 cl Coca-Cola VR</t>
  </si>
  <si>
    <t>33 cl Coca-Cola Zero VR</t>
  </si>
  <si>
    <t>33 cl Heineken 0.0% 4x6P VP</t>
  </si>
  <si>
    <t>7 kg Aligal 2 Co2 UN 1013 2.2 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</si>
</sst>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7" x14ac:knownFonts="1">
    <font>
      <color theme="1"/>
      <family val="2"/>
      <scheme val="minor"/>
      <sz val="11"/>
      <name val="Calibri"/>
    </font>
    <font>
      <b/>
      <name val="Arial"/>
    </font>
    <font>
      <b/>
      <sz val="12"/>
      <name val="Arial"/>
    </font>
    <font>
      <i/>
      <sz val="9"/>
      <name val="Arial"/>
    </font>
    <font>
      <b/>
      <color rgb="FFFFFFFF"/>
      <name val="Arial"/>
    </font>
    <font>
      <sz val="10"/>
      <name val="Arial"/>
    </font>
    <font>
      <color rgb="FF0000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0" borderId="0" xfId="0" applyFont="1"/>
    <xf numFmtId="0" fontId="6" fillId="3" borderId="0" xfId="0" applyFont="1" applyFill="1"/>
    <xf numFmtId="4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f>SUM('Caratello Weine AG'!I4:I10)</f>
        <v>0</v>
      </c>
    </row>
    <row r="3" spans="1:2" x14ac:dyDescent="0.25">
      <c r="A3" t="s">
        <v>3</v>
      </c>
      <c r="B3" s="2">
        <f>SUM('Stardrinks AG'!I4:I12)</f>
        <v>0</v>
      </c>
    </row>
    <row r="4" spans="1:2" s="1" customFormat="1" x14ac:dyDescent="0.25">
      <c r="A4" s="1" t="s">
        <v>4</v>
      </c>
      <c r="B4" s="3">
        <f>SUM(B2:B3)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5</v>
      </c>
      <c r="B1" t="s">
        <v>6</v>
      </c>
    </row>
    <row r="2" spans="1:2" x14ac:dyDescent="0.25">
      <c r="A2" t="s">
        <v>7</v>
      </c>
      <c r="B2">
        <v>1</v>
      </c>
    </row>
    <row r="3" spans="1:2" x14ac:dyDescent="0.25">
      <c r="A3" t="s">
        <v>8</v>
      </c>
      <c r="B3">
        <v>1000</v>
      </c>
    </row>
    <row r="4" spans="1:2" x14ac:dyDescent="0.25">
      <c r="A4" t="s">
        <v>9</v>
      </c>
      <c r="B4">
        <v>1</v>
      </c>
    </row>
    <row r="5" spans="1:2" x14ac:dyDescent="0.25">
      <c r="A5" t="s">
        <v>10</v>
      </c>
      <c r="B5">
        <v>100</v>
      </c>
    </row>
    <row r="6" spans="1:2" x14ac:dyDescent="0.25">
      <c r="A6" t="s">
        <v>11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11" customWidth="1"/>
    <col min="5" max="5" width="15" customWidth="1"/>
    <col min="6" max="6" width="11" customWidth="1"/>
    <col min="7" max="7" width="18" customWidth="1"/>
    <col min="8" max="8" width="10" customWidth="1"/>
    <col min="9" max="9" width="15" customWidth="1"/>
  </cols>
  <sheetData>
    <row r="1" spans="1:1" s="4" customFormat="1" x14ac:dyDescent="0.25">
      <c r="A1" s="4" t="s">
        <v>12</v>
      </c>
    </row>
    <row r="2" spans="1:1" s="5" customFormat="1" x14ac:dyDescent="0.25">
      <c r="A2" s="5" t="s">
        <v>13</v>
      </c>
    </row>
    <row r="3" spans="1:9" x14ac:dyDescent="0.25">
      <c r="A3" s="6" t="s">
        <v>0</v>
      </c>
      <c r="B3" s="6" t="s">
        <v>14</v>
      </c>
      <c r="C3" s="6" t="s">
        <v>15</v>
      </c>
      <c r="D3" s="6" t="s">
        <v>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1</v>
      </c>
    </row>
    <row r="4" spans="1:9" x14ac:dyDescent="0.25">
      <c r="A4" s="7" t="s">
        <v>2</v>
      </c>
      <c r="B4" s="7" t="s">
        <v>20</v>
      </c>
      <c r="C4" s="8"/>
      <c r="D4" s="8" t="s">
        <v>11</v>
      </c>
      <c r="F4" s="7" t="s">
        <v>11</v>
      </c>
      <c r="G4" s="9">
        <v>0</v>
      </c>
      <c r="H4" s="10" t="str">
        <f>IF(C4="","",IF(AND(E4&gt;0,F4&lt;&gt;"pce",D4&lt;&gt;"pce"),C4*INDEX(Unités!$B$2:$B$6,MATCH(D4,Unités!$A$2:$A$6,0))/(E4*INDEX(Unités!$B$2:$B$6,MATCH(F4,Unités!$A$2:$A$6,0))),C4))</f>
        <v/>
      </c>
      <c r="I4" s="9" t="str">
        <f>IF(H4="","",ROUND(H4*G4,2))</f>
        <v/>
      </c>
    </row>
    <row r="5" spans="1:9" x14ac:dyDescent="0.25">
      <c r="A5" s="7" t="s">
        <v>2</v>
      </c>
      <c r="B5" s="7" t="s">
        <v>21</v>
      </c>
      <c r="C5" s="8"/>
      <c r="D5" s="8" t="s">
        <v>11</v>
      </c>
      <c r="F5" s="7" t="s">
        <v>11</v>
      </c>
      <c r="G5" s="9">
        <v>0</v>
      </c>
      <c r="H5" s="10" t="str">
        <f>IF(C5="","",IF(AND(E5&gt;0,F5&lt;&gt;"pce",D5&lt;&gt;"pce"),C5*INDEX(Unités!$B$2:$B$6,MATCH(D5,Unités!$A$2:$A$6,0))/(E5*INDEX(Unités!$B$2:$B$6,MATCH(F5,Unités!$A$2:$A$6,0))),C5))</f>
        <v/>
      </c>
      <c r="I5" s="9" t="str">
        <f>IF(H5="","",ROUND(H5*G5,2))</f>
        <v/>
      </c>
    </row>
    <row r="6" spans="1:9" x14ac:dyDescent="0.25">
      <c r="A6" s="7" t="s">
        <v>2</v>
      </c>
      <c r="B6" s="7" t="s">
        <v>22</v>
      </c>
      <c r="C6" s="8"/>
      <c r="D6" s="8" t="s">
        <v>11</v>
      </c>
      <c r="F6" s="7" t="s">
        <v>11</v>
      </c>
      <c r="G6" s="9">
        <v>19.8</v>
      </c>
      <c r="H6" s="10" t="str">
        <f>IF(C6="","",IF(AND(E6&gt;0,F6&lt;&gt;"pce",D6&lt;&gt;"pce"),C6*INDEX(Unités!$B$2:$B$6,MATCH(D6,Unités!$A$2:$A$6,0))/(E6*INDEX(Unités!$B$2:$B$6,MATCH(F6,Unités!$A$2:$A$6,0))),C6))</f>
        <v/>
      </c>
      <c r="I6" s="9" t="str">
        <f>IF(H6="","",ROUND(H6*G6,2))</f>
        <v/>
      </c>
    </row>
    <row r="7" spans="1:9" x14ac:dyDescent="0.25">
      <c r="A7" s="7" t="s">
        <v>2</v>
      </c>
      <c r="B7" s="7" t="s">
        <v>23</v>
      </c>
      <c r="C7" s="8"/>
      <c r="D7" s="8" t="s">
        <v>11</v>
      </c>
      <c r="F7" s="7" t="s">
        <v>11</v>
      </c>
      <c r="G7" s="9">
        <v>42.5</v>
      </c>
      <c r="H7" s="10" t="str">
        <f>IF(C7="","",IF(AND(E7&gt;0,F7&lt;&gt;"pce",D7&lt;&gt;"pce"),C7*INDEX(Unités!$B$2:$B$6,MATCH(D7,Unités!$A$2:$A$6,0))/(E7*INDEX(Unités!$B$2:$B$6,MATCH(F7,Unités!$A$2:$A$6,0))),C7))</f>
        <v/>
      </c>
      <c r="I7" s="9" t="str">
        <f>IF(H7="","",ROUND(H7*G7,2))</f>
        <v/>
      </c>
    </row>
    <row r="8" spans="1:9" x14ac:dyDescent="0.25">
      <c r="A8" s="7" t="s">
        <v>2</v>
      </c>
      <c r="B8" s="7" t="s">
        <v>24</v>
      </c>
      <c r="C8" s="8"/>
      <c r="D8" s="8" t="s">
        <v>11</v>
      </c>
      <c r="F8" s="7" t="s">
        <v>11</v>
      </c>
      <c r="G8" s="9">
        <v>21.5</v>
      </c>
      <c r="H8" s="10" t="str">
        <f>IF(C8="","",IF(AND(E8&gt;0,F8&lt;&gt;"pce",D8&lt;&gt;"pce"),C8*INDEX(Unités!$B$2:$B$6,MATCH(D8,Unités!$A$2:$A$6,0))/(E8*INDEX(Unités!$B$2:$B$6,MATCH(F8,Unités!$A$2:$A$6,0))),C8))</f>
        <v/>
      </c>
      <c r="I8" s="9" t="str">
        <f>IF(H8="","",ROUND(H8*G8,2))</f>
        <v/>
      </c>
    </row>
    <row r="9" spans="1:9" x14ac:dyDescent="0.25">
      <c r="A9" s="7" t="s">
        <v>2</v>
      </c>
      <c r="B9" s="7" t="s">
        <v>25</v>
      </c>
      <c r="C9" s="8"/>
      <c r="D9" s="8" t="s">
        <v>11</v>
      </c>
      <c r="F9" s="7" t="s">
        <v>11</v>
      </c>
      <c r="G9" s="9">
        <v>13.5</v>
      </c>
      <c r="H9" s="10" t="str">
        <f>IF(C9="","",IF(AND(E9&gt;0,F9&lt;&gt;"pce",D9&lt;&gt;"pce"),C9*INDEX(Unités!$B$2:$B$6,MATCH(D9,Unités!$A$2:$A$6,0))/(E9*INDEX(Unités!$B$2:$B$6,MATCH(F9,Unités!$A$2:$A$6,0))),C9))</f>
        <v/>
      </c>
      <c r="I9" s="9" t="str">
        <f>IF(H9="","",ROUND(H9*G9,2))</f>
        <v/>
      </c>
    </row>
    <row r="10" spans="1:9" x14ac:dyDescent="0.25">
      <c r="A10" s="7" t="s">
        <v>2</v>
      </c>
      <c r="B10" s="7" t="s">
        <v>26</v>
      </c>
      <c r="C10" s="8"/>
      <c r="D10" s="8" t="s">
        <v>11</v>
      </c>
      <c r="F10" s="7" t="s">
        <v>11</v>
      </c>
      <c r="G10" s="9">
        <v>15.2</v>
      </c>
      <c r="H10" s="10" t="str">
        <f>IF(C10="","",IF(AND(E10&gt;0,F10&lt;&gt;"pce",D10&lt;&gt;"pce"),C10*INDEX(Unités!$B$2:$B$6,MATCH(D10,Unités!$A$2:$A$6,0))/(E10*INDEX(Unités!$B$2:$B$6,MATCH(F10,Unités!$A$2:$A$6,0))),C10))</f>
        <v/>
      </c>
      <c r="I10" s="9" t="str">
        <f>IF(H10="","",ROUND(H10*G10,2))</f>
        <v/>
      </c>
    </row>
    <row r="11" spans="1:9" s="1" customFormat="1" x14ac:dyDescent="0.25">
      <c r="A11" s="1" t="s">
        <v>27</v>
      </c>
      <c r="B11" s="1" t="s">
        <v>28</v>
      </c>
      <c r="C11" s="1" t="s">
        <v>27</v>
      </c>
      <c r="D11" s="1" t="s">
        <v>27</v>
      </c>
      <c r="E11" s="1" t="s">
        <v>27</v>
      </c>
      <c r="F11" s="1" t="s">
        <v>27</v>
      </c>
      <c r="G11" s="1" t="s">
        <v>27</v>
      </c>
      <c r="H11" s="1" t="s">
        <v>27</v>
      </c>
      <c r="I11" s="3">
        <f>SUM(I4:I10)</f>
        <v>0</v>
      </c>
    </row>
  </sheetData>
  <autoFilter ref="A3:I10"/>
  <dataValidations count="2">
    <dataValidation type="list" allowBlank="1" sqref="D10">
      <formula1>"g,kg,cl,litre,pce"</formula1>
    </dataValidation>
    <dataValidation type="list" allowBlank="1" sqref="D4:D10">
      <formula1>"g,kg,cl,litre,pce"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11" customWidth="1"/>
    <col min="5" max="5" width="15" customWidth="1"/>
    <col min="6" max="6" width="11" customWidth="1"/>
    <col min="7" max="7" width="18" customWidth="1"/>
    <col min="8" max="8" width="10" customWidth="1"/>
    <col min="9" max="9" width="15" customWidth="1"/>
  </cols>
  <sheetData>
    <row r="1" spans="1:1" s="4" customFormat="1" x14ac:dyDescent="0.25">
      <c r="A1" s="4" t="s">
        <v>29</v>
      </c>
    </row>
    <row r="2" spans="1:1" s="5" customFormat="1" x14ac:dyDescent="0.25">
      <c r="A2" s="5" t="s">
        <v>13</v>
      </c>
    </row>
    <row r="3" spans="1:9" x14ac:dyDescent="0.25">
      <c r="A3" s="6" t="s">
        <v>0</v>
      </c>
      <c r="B3" s="6" t="s">
        <v>14</v>
      </c>
      <c r="C3" s="6" t="s">
        <v>15</v>
      </c>
      <c r="D3" s="6" t="s">
        <v>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1</v>
      </c>
    </row>
    <row r="4" spans="1:9" x14ac:dyDescent="0.25">
      <c r="A4" s="7" t="s">
        <v>3</v>
      </c>
      <c r="B4" s="7" t="s">
        <v>30</v>
      </c>
      <c r="C4" s="8"/>
      <c r="D4" s="8" t="s">
        <v>11</v>
      </c>
      <c r="F4" s="7" t="s">
        <v>11</v>
      </c>
      <c r="G4" s="9">
        <v>1.19</v>
      </c>
      <c r="H4" s="10" t="str">
        <f>IF(C4="","",IF(AND(E4&gt;0,F4&lt;&gt;"pce",D4&lt;&gt;"pce"),C4*INDEX(Unités!$B$2:$B$6,MATCH(D4,Unités!$A$2:$A$6,0))/(E4*INDEX(Unités!$B$2:$B$6,MATCH(F4,Unités!$A$2:$A$6,0))),C4))</f>
        <v/>
      </c>
      <c r="I4" s="9" t="str">
        <f>IF(H4="","",ROUND(H4*G4,2))</f>
        <v/>
      </c>
    </row>
    <row r="5" spans="1:9" x14ac:dyDescent="0.25">
      <c r="A5" s="7" t="s">
        <v>3</v>
      </c>
      <c r="B5" s="7" t="s">
        <v>31</v>
      </c>
      <c r="C5" s="8"/>
      <c r="D5" s="8" t="s">
        <v>11</v>
      </c>
      <c r="F5" s="7" t="s">
        <v>11</v>
      </c>
      <c r="G5" s="9">
        <v>58.08</v>
      </c>
      <c r="H5" s="10" t="str">
        <f>IF(C5="","",IF(AND(E5&gt;0,F5&lt;&gt;"pce",D5&lt;&gt;"pce"),C5*INDEX(Unités!$B$2:$B$6,MATCH(D5,Unités!$A$2:$A$6,0))/(E5*INDEX(Unités!$B$2:$B$6,MATCH(F5,Unités!$A$2:$A$6,0))),C5))</f>
        <v/>
      </c>
      <c r="I5" s="9" t="str">
        <f>IF(H5="","",ROUND(H5*G5,2))</f>
        <v/>
      </c>
    </row>
    <row r="6" spans="1:9" x14ac:dyDescent="0.25">
      <c r="A6" s="7" t="s">
        <v>3</v>
      </c>
      <c r="B6" s="7" t="s">
        <v>32</v>
      </c>
      <c r="C6" s="8"/>
      <c r="D6" s="8" t="s">
        <v>11</v>
      </c>
      <c r="F6" s="7" t="s">
        <v>11</v>
      </c>
      <c r="G6" s="9">
        <v>0.85</v>
      </c>
      <c r="H6" s="10" t="str">
        <f>IF(C6="","",IF(AND(E6&gt;0,F6&lt;&gt;"pce",D6&lt;&gt;"pce"),C6*INDEX(Unités!$B$2:$B$6,MATCH(D6,Unités!$A$2:$A$6,0))/(E6*INDEX(Unités!$B$2:$B$6,MATCH(F6,Unités!$A$2:$A$6,0))),C6))</f>
        <v/>
      </c>
      <c r="I6" s="9" t="str">
        <f>IF(H6="","",ROUND(H6*G6,2))</f>
        <v/>
      </c>
    </row>
    <row r="7" spans="1:9" x14ac:dyDescent="0.25">
      <c r="A7" s="7" t="s">
        <v>3</v>
      </c>
      <c r="B7" s="7" t="s">
        <v>33</v>
      </c>
      <c r="C7" s="8"/>
      <c r="D7" s="8" t="s">
        <v>11</v>
      </c>
      <c r="F7" s="7" t="s">
        <v>11</v>
      </c>
      <c r="G7" s="9">
        <v>1.13</v>
      </c>
      <c r="H7" s="10" t="str">
        <f>IF(C7="","",IF(AND(E7&gt;0,F7&lt;&gt;"pce",D7&lt;&gt;"pce"),C7*INDEX(Unités!$B$2:$B$6,MATCH(D7,Unités!$A$2:$A$6,0))/(E7*INDEX(Unités!$B$2:$B$6,MATCH(F7,Unités!$A$2:$A$6,0))),C7))</f>
        <v/>
      </c>
      <c r="I7" s="9" t="str">
        <f>IF(H7="","",ROUND(H7*G7,2))</f>
        <v/>
      </c>
    </row>
    <row r="8" spans="1:9" x14ac:dyDescent="0.25">
      <c r="A8" s="7" t="s">
        <v>3</v>
      </c>
      <c r="B8" s="7" t="s">
        <v>34</v>
      </c>
      <c r="C8" s="8"/>
      <c r="D8" s="8" t="s">
        <v>11</v>
      </c>
      <c r="F8" s="7" t="s">
        <v>11</v>
      </c>
      <c r="G8" s="9">
        <v>0.85</v>
      </c>
      <c r="H8" s="10" t="str">
        <f>IF(C8="","",IF(AND(E8&gt;0,F8&lt;&gt;"pce",D8&lt;&gt;"pce"),C8*INDEX(Unités!$B$2:$B$6,MATCH(D8,Unités!$A$2:$A$6,0))/(E8*INDEX(Unités!$B$2:$B$6,MATCH(F8,Unités!$A$2:$A$6,0))),C8))</f>
        <v/>
      </c>
      <c r="I8" s="9" t="str">
        <f>IF(H8="","",ROUND(H8*G8,2))</f>
        <v/>
      </c>
    </row>
    <row r="9" spans="1:9" x14ac:dyDescent="0.25">
      <c r="A9" s="7" t="s">
        <v>3</v>
      </c>
      <c r="B9" s="7" t="s">
        <v>35</v>
      </c>
      <c r="C9" s="8"/>
      <c r="D9" s="8" t="s">
        <v>11</v>
      </c>
      <c r="F9" s="7" t="s">
        <v>11</v>
      </c>
      <c r="G9" s="9">
        <v>1.07</v>
      </c>
      <c r="H9" s="10" t="str">
        <f>IF(C9="","",IF(AND(E9&gt;0,F9&lt;&gt;"pce",D9&lt;&gt;"pce"),C9*INDEX(Unités!$B$2:$B$6,MATCH(D9,Unités!$A$2:$A$6,0))/(E9*INDEX(Unités!$B$2:$B$6,MATCH(F9,Unités!$A$2:$A$6,0))),C9))</f>
        <v/>
      </c>
      <c r="I9" s="9" t="str">
        <f>IF(H9="","",ROUND(H9*G9,2))</f>
        <v/>
      </c>
    </row>
    <row r="10" spans="1:9" x14ac:dyDescent="0.25">
      <c r="A10" s="7" t="s">
        <v>3</v>
      </c>
      <c r="B10" s="7" t="s">
        <v>36</v>
      </c>
      <c r="C10" s="8"/>
      <c r="D10" s="8" t="s">
        <v>11</v>
      </c>
      <c r="F10" s="7" t="s">
        <v>11</v>
      </c>
      <c r="G10" s="9">
        <v>1.07</v>
      </c>
      <c r="H10" s="10" t="str">
        <f>IF(C10="","",IF(AND(E10&gt;0,F10&lt;&gt;"pce",D10&lt;&gt;"pce"),C10*INDEX(Unités!$B$2:$B$6,MATCH(D10,Unités!$A$2:$A$6,0))/(E10*INDEX(Unités!$B$2:$B$6,MATCH(F10,Unités!$A$2:$A$6,0))),C10))</f>
        <v/>
      </c>
      <c r="I10" s="9" t="str">
        <f>IF(H10="","",ROUND(H10*G10,2))</f>
        <v/>
      </c>
    </row>
    <row r="11" spans="1:9" x14ac:dyDescent="0.25">
      <c r="A11" s="7" t="s">
        <v>3</v>
      </c>
      <c r="B11" s="7" t="s">
        <v>37</v>
      </c>
      <c r="C11" s="8"/>
      <c r="D11" s="8" t="s">
        <v>11</v>
      </c>
      <c r="F11" s="7" t="s">
        <v>11</v>
      </c>
      <c r="G11" s="9">
        <v>1.47</v>
      </c>
      <c r="H11" s="10" t="str">
        <f>IF(C11="","",IF(AND(E11&gt;0,F11&lt;&gt;"pce",D11&lt;&gt;"pce"),C11*INDEX(Unités!$B$2:$B$6,MATCH(D11,Unités!$A$2:$A$6,0))/(E11*INDEX(Unités!$B$2:$B$6,MATCH(F11,Unités!$A$2:$A$6,0))),C11))</f>
        <v/>
      </c>
      <c r="I11" s="9" t="str">
        <f>IF(H11="","",ROUND(H11*G11,2))</f>
        <v/>
      </c>
    </row>
    <row r="12" spans="1:9" x14ac:dyDescent="0.25">
      <c r="A12" s="7" t="s">
        <v>3</v>
      </c>
      <c r="B12" s="7" t="s">
        <v>38</v>
      </c>
      <c r="C12" s="8"/>
      <c r="D12" s="8" t="s">
        <v>11</v>
      </c>
      <c r="F12" s="7" t="s">
        <v>11</v>
      </c>
      <c r="G12" s="9">
        <v>51.5</v>
      </c>
      <c r="H12" s="10" t="str">
        <f>IF(C12="","",IF(AND(E12&gt;0,F12&lt;&gt;"pce",D12&lt;&gt;"pce"),C12*INDEX(Unités!$B$2:$B$6,MATCH(D12,Unités!$A$2:$A$6,0))/(E12*INDEX(Unités!$B$2:$B$6,MATCH(F12,Unités!$A$2:$A$6,0))),C12))</f>
        <v/>
      </c>
      <c r="I12" s="9" t="str">
        <f>IF(H12="","",ROUND(H12*G12,2))</f>
        <v/>
      </c>
    </row>
    <row r="13" spans="1:9" s="1" customFormat="1" x14ac:dyDescent="0.25">
      <c r="A13" s="1" t="s">
        <v>27</v>
      </c>
      <c r="B13" s="1" t="s">
        <v>28</v>
      </c>
      <c r="C13" s="1" t="s">
        <v>27</v>
      </c>
      <c r="D13" s="1" t="s">
        <v>27</v>
      </c>
      <c r="E13" s="1" t="s">
        <v>27</v>
      </c>
      <c r="F13" s="1" t="s">
        <v>27</v>
      </c>
      <c r="G13" s="1" t="s">
        <v>27</v>
      </c>
      <c r="H13" s="1" t="s">
        <v>27</v>
      </c>
      <c r="I13" s="3">
        <f>SUM(I4:I12)</f>
        <v>0</v>
      </c>
    </row>
  </sheetData>
  <autoFilter ref="A3:I12"/>
  <dataValidations count="2">
    <dataValidation type="list" allowBlank="1" sqref="D10:D12">
      <formula1>"g,kg,cl,litre,pce"</formula1>
    </dataValidation>
    <dataValidation type="list" allowBlank="1" sqref="D4:D12">
      <formula1>"g,kg,cl,litre,pce"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Récapitulatif</vt:lpstr>
      <vt:lpstr>Unités</vt:lpstr>
      <vt:lpstr>Caratello Weine AG</vt:lpstr>
      <vt:lpstr>Stardrinks 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RestEasy</dc:creator>
  <dc:title/>
  <dc:subject/>
  <dc:description/>
  <cp:keywords/>
  <cp:category/>
  <cp:lastModifiedBy>Unknown</cp:lastModifiedBy>
  <dcterms:created xsi:type="dcterms:W3CDTF">2026-11-03T09:07:33Z</dcterms:created>
  <dcterms:modified xsi:type="dcterms:W3CDTF">2026-11-03T09:07:33Z</dcterms:modified>
</cp:coreProperties>
</file>